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30" yWindow="-270" windowWidth="12120" windowHeight="8835" tabRatio="677"/>
  </bookViews>
  <sheets>
    <sheet name="instructions" sheetId="1" r:id="rId1"/>
    <sheet name="before session 1" sheetId="2" r:id="rId2"/>
    <sheet name="after session 1" sheetId="3" r:id="rId3"/>
    <sheet name="after session 2" sheetId="4" r:id="rId4"/>
    <sheet name="after session 3" sheetId="5" r:id="rId5"/>
    <sheet name="after session 4" sheetId="6" r:id="rId6"/>
    <sheet name="result" sheetId="7" r:id="rId7"/>
    <sheet name="html" sheetId="8" r:id="rId8"/>
  </sheets>
  <definedNames>
    <definedName name="_xlnm.Print_Area" localSheetId="2">'after session 1'!$A$1:$L$23</definedName>
    <definedName name="_xlnm.Print_Area" localSheetId="3">'after session 2'!$A$1:$O$23</definedName>
    <definedName name="_xlnm.Print_Area" localSheetId="4">'after session 3'!$A$1:$O$23</definedName>
    <definedName name="_xlnm.Print_Area" localSheetId="5">'after session 4'!$A$1:$L$23</definedName>
    <definedName name="_xlnm.Print_Area" localSheetId="1">'before session 1'!$D$1:$H$23</definedName>
    <definedName name="_xlnm.Print_Area" localSheetId="0">instructions!$A$1:$M$40</definedName>
    <definedName name="_xlnm.Print_Area" localSheetId="6">result!$A$2:$K$21</definedName>
  </definedNames>
  <calcPr calcId="145621"/>
</workbook>
</file>

<file path=xl/calcChain.xml><?xml version="1.0" encoding="utf-8"?>
<calcChain xmlns="http://schemas.openxmlformats.org/spreadsheetml/2006/main">
  <c r="U23" i="5" l="1"/>
  <c r="U22" i="5"/>
  <c r="U21" i="5"/>
  <c r="U20" i="5"/>
  <c r="U19" i="5"/>
  <c r="U18" i="5"/>
  <c r="U17" i="5"/>
  <c r="U16" i="5"/>
  <c r="U15" i="5"/>
  <c r="U14" i="5"/>
  <c r="U13" i="5"/>
  <c r="U12" i="5"/>
  <c r="U11" i="5"/>
  <c r="U10" i="5"/>
  <c r="U9" i="5"/>
  <c r="U8" i="5"/>
  <c r="U7" i="5"/>
  <c r="U6" i="5"/>
  <c r="O23" i="5"/>
  <c r="N23" i="5"/>
  <c r="O22" i="5"/>
  <c r="N22" i="5"/>
  <c r="O21" i="5"/>
  <c r="N21" i="5"/>
  <c r="O20" i="5"/>
  <c r="N20" i="5"/>
  <c r="O19" i="5"/>
  <c r="N19" i="5"/>
  <c r="O18" i="5"/>
  <c r="N18" i="5"/>
  <c r="O17" i="5"/>
  <c r="N17" i="5"/>
  <c r="O16" i="5"/>
  <c r="N16" i="5"/>
  <c r="O15" i="5"/>
  <c r="N15" i="5"/>
  <c r="O14" i="5"/>
  <c r="N14" i="5"/>
  <c r="O13" i="5"/>
  <c r="N13" i="5"/>
  <c r="O12" i="5"/>
  <c r="N12" i="5"/>
  <c r="O11" i="5"/>
  <c r="N11" i="5"/>
  <c r="O10" i="5"/>
  <c r="N10" i="5"/>
  <c r="O9" i="5"/>
  <c r="N9" i="5"/>
  <c r="O8" i="5"/>
  <c r="N8" i="5"/>
  <c r="O7" i="5"/>
  <c r="N7" i="5"/>
  <c r="O6" i="5"/>
  <c r="N6" i="5"/>
  <c r="U23" i="4"/>
  <c r="U22" i="4"/>
  <c r="U21" i="4"/>
  <c r="U20" i="4"/>
  <c r="U19" i="4"/>
  <c r="U18" i="4"/>
  <c r="U17" i="4"/>
  <c r="U16" i="4"/>
  <c r="U15" i="4"/>
  <c r="U14" i="4"/>
  <c r="U13" i="4"/>
  <c r="U12" i="4"/>
  <c r="U11" i="4"/>
  <c r="U10" i="4"/>
  <c r="U9" i="4"/>
  <c r="U8" i="4"/>
  <c r="U7" i="4"/>
  <c r="U6" i="4"/>
  <c r="N16" i="4"/>
  <c r="O16" i="4"/>
  <c r="N17" i="4"/>
  <c r="O17" i="4"/>
  <c r="N18" i="4"/>
  <c r="O18" i="4"/>
  <c r="N19" i="4"/>
  <c r="O19" i="4"/>
  <c r="N20" i="4"/>
  <c r="O20" i="4"/>
  <c r="N21" i="4"/>
  <c r="O21" i="4"/>
  <c r="N22" i="4"/>
  <c r="O22" i="4"/>
  <c r="N23" i="4"/>
  <c r="O23" i="4"/>
  <c r="O15" i="4"/>
  <c r="N15" i="4"/>
  <c r="N7" i="4"/>
  <c r="O7" i="4"/>
  <c r="N8" i="4"/>
  <c r="O8" i="4"/>
  <c r="N9" i="4"/>
  <c r="O9" i="4"/>
  <c r="N10" i="4"/>
  <c r="O10" i="4"/>
  <c r="N11" i="4"/>
  <c r="O11" i="4"/>
  <c r="N12" i="4"/>
  <c r="O12" i="4"/>
  <c r="N13" i="4"/>
  <c r="O13" i="4"/>
  <c r="N14" i="4"/>
  <c r="O14" i="4"/>
  <c r="O6" i="4"/>
  <c r="N6" i="4"/>
  <c r="R16" i="3"/>
  <c r="R17" i="3"/>
  <c r="R18" i="3"/>
  <c r="R19" i="3"/>
  <c r="R20" i="3"/>
  <c r="R21" i="3"/>
  <c r="R22" i="3"/>
  <c r="R23" i="3"/>
  <c r="R15" i="3"/>
  <c r="R7" i="3"/>
  <c r="R8" i="3"/>
  <c r="R9" i="3"/>
  <c r="R10" i="3"/>
  <c r="R11" i="3"/>
  <c r="R12" i="3"/>
  <c r="R13" i="3"/>
  <c r="R14" i="3"/>
  <c r="R6" i="3"/>
  <c r="K16" i="3"/>
  <c r="L16" i="3"/>
  <c r="K17" i="3"/>
  <c r="L17" i="3"/>
  <c r="K18" i="3"/>
  <c r="L18" i="3"/>
  <c r="K19" i="3"/>
  <c r="L19" i="3"/>
  <c r="K20" i="3"/>
  <c r="L20" i="3"/>
  <c r="K21" i="3"/>
  <c r="L21" i="3"/>
  <c r="K22" i="3"/>
  <c r="L22" i="3"/>
  <c r="K23" i="3"/>
  <c r="L23" i="3"/>
  <c r="L15" i="3"/>
  <c r="K15" i="3"/>
  <c r="K7" i="3"/>
  <c r="L7" i="3"/>
  <c r="K8" i="3"/>
  <c r="L8" i="3"/>
  <c r="K9" i="3"/>
  <c r="L9" i="3"/>
  <c r="K10" i="3"/>
  <c r="L10" i="3"/>
  <c r="K11" i="3"/>
  <c r="L11" i="3"/>
  <c r="K12" i="3"/>
  <c r="L12" i="3"/>
  <c r="K13" i="3"/>
  <c r="L13" i="3"/>
  <c r="K14" i="3"/>
  <c r="L14" i="3"/>
  <c r="L6" i="3"/>
  <c r="K6" i="3"/>
  <c r="G16" i="2"/>
  <c r="H16" i="2"/>
  <c r="G17" i="2"/>
  <c r="H17" i="2"/>
  <c r="G18" i="2"/>
  <c r="H18" i="2"/>
  <c r="G19" i="2"/>
  <c r="H19" i="2"/>
  <c r="G20" i="2"/>
  <c r="H20" i="2"/>
  <c r="G21" i="2"/>
  <c r="H21" i="2"/>
  <c r="G22" i="2"/>
  <c r="H22" i="2"/>
  <c r="G23" i="2"/>
  <c r="H23" i="2"/>
  <c r="H15" i="2"/>
  <c r="G15" i="2"/>
  <c r="N16" i="2"/>
  <c r="N17" i="2"/>
  <c r="N18" i="2"/>
  <c r="N19" i="2"/>
  <c r="N20" i="2"/>
  <c r="N21" i="2"/>
  <c r="N22" i="2"/>
  <c r="N23" i="2"/>
  <c r="N15" i="2"/>
  <c r="N7" i="2"/>
  <c r="N8" i="2"/>
  <c r="N9" i="2"/>
  <c r="N10" i="2"/>
  <c r="N11" i="2"/>
  <c r="N12" i="2"/>
  <c r="N13" i="2"/>
  <c r="N14" i="2"/>
  <c r="N6" i="2"/>
  <c r="H14" i="2"/>
  <c r="G14" i="2"/>
  <c r="H13" i="2"/>
  <c r="G13" i="2"/>
  <c r="H12" i="2"/>
  <c r="G12" i="2"/>
  <c r="H11" i="2"/>
  <c r="G11" i="2"/>
  <c r="H10" i="2"/>
  <c r="G10" i="2"/>
  <c r="H9" i="2"/>
  <c r="G9" i="2"/>
  <c r="H8" i="2"/>
  <c r="G8" i="2"/>
  <c r="H7" i="2"/>
  <c r="G7" i="2"/>
  <c r="H6" i="2"/>
  <c r="G6" i="2"/>
  <c r="H2" i="2" l="1"/>
  <c r="H5" i="8" s="1"/>
  <c r="B208" i="8"/>
  <c r="I208" i="8" s="1"/>
  <c r="E6" i="2"/>
  <c r="I6" i="2" s="1"/>
  <c r="E7" i="2"/>
  <c r="I7" i="2" s="1"/>
  <c r="E8" i="2"/>
  <c r="I8" i="2" s="1"/>
  <c r="E9" i="2"/>
  <c r="I9" i="2" s="1"/>
  <c r="I14" i="2"/>
  <c r="I15" i="2"/>
  <c r="I16" i="2"/>
  <c r="I17" i="2"/>
  <c r="I18" i="2"/>
  <c r="I19" i="2"/>
  <c r="I20" i="2"/>
  <c r="I21" i="2"/>
  <c r="I22" i="2"/>
  <c r="I23" i="2"/>
  <c r="I3" i="2"/>
  <c r="I10" i="2"/>
  <c r="I11" i="2"/>
  <c r="I12" i="2"/>
  <c r="I13" i="2"/>
  <c r="E14" i="2"/>
  <c r="E16" i="2"/>
  <c r="E15" i="2"/>
  <c r="M7" i="3"/>
  <c r="E10" i="2"/>
  <c r="E21" i="2"/>
  <c r="E12" i="2"/>
  <c r="E13" i="2"/>
  <c r="E17" i="2"/>
  <c r="E11" i="2"/>
  <c r="E18" i="2"/>
  <c r="E22" i="2"/>
  <c r="E23" i="2"/>
  <c r="M15" i="3"/>
  <c r="E19" i="2"/>
  <c r="M17" i="3"/>
  <c r="M18" i="3"/>
  <c r="M19" i="3"/>
  <c r="E20" i="2"/>
  <c r="M21" i="3"/>
  <c r="M22" i="3"/>
  <c r="M23" i="3"/>
  <c r="L2" i="3"/>
  <c r="M3" i="3"/>
  <c r="A22" i="8"/>
  <c r="A28" i="8"/>
  <c r="A34" i="8" s="1"/>
  <c r="A40" i="8"/>
  <c r="A46" i="8" s="1"/>
  <c r="A52" i="8" s="1"/>
  <c r="A58" i="8" s="1"/>
  <c r="A64" i="8" s="1"/>
  <c r="A70" i="8" s="1"/>
  <c r="A76" i="8" s="1"/>
  <c r="A82" i="8" s="1"/>
  <c r="A88" i="8" s="1"/>
  <c r="A94" i="8" s="1"/>
  <c r="A100" i="8" s="1"/>
  <c r="A106" i="8" s="1"/>
  <c r="A112" i="8" s="1"/>
  <c r="A118" i="8" s="1"/>
  <c r="A124" i="8" s="1"/>
  <c r="A130" i="8" s="1"/>
  <c r="A136" i="8" s="1"/>
  <c r="A142" i="8" s="1"/>
  <c r="A148" i="8" s="1"/>
  <c r="A154" i="8" s="1"/>
  <c r="A160" i="8" s="1"/>
  <c r="A166" i="8" s="1"/>
  <c r="A172" i="8" s="1"/>
  <c r="A178" i="8" s="1"/>
  <c r="A184" i="8" s="1"/>
  <c r="A190" i="8" s="1"/>
  <c r="A196" i="8" s="1"/>
  <c r="A202" i="8" s="1"/>
  <c r="O2" i="4"/>
  <c r="P3" i="4"/>
  <c r="T6" i="4"/>
  <c r="P6" i="4"/>
  <c r="P13" i="4"/>
  <c r="S17" i="4" a="1"/>
  <c r="S17" i="4" s="1"/>
  <c r="S19" i="4" a="1"/>
  <c r="S19" i="4" s="1"/>
  <c r="S21" i="4" a="1"/>
  <c r="S21" i="4" s="1"/>
  <c r="P17" i="4"/>
  <c r="P19" i="4"/>
  <c r="P21" i="4"/>
  <c r="O2" i="5"/>
  <c r="P3" i="5"/>
  <c r="P16" i="4"/>
  <c r="P18" i="4"/>
  <c r="P20" i="4"/>
  <c r="P23" i="4"/>
  <c r="P16" i="5"/>
  <c r="C14" i="2"/>
  <c r="C15" i="2"/>
  <c r="C16" i="2"/>
  <c r="C17" i="2"/>
  <c r="C18" i="2"/>
  <c r="C19" i="2"/>
  <c r="C20" i="2"/>
  <c r="C21" i="2"/>
  <c r="C22" i="2"/>
  <c r="C23" i="2"/>
  <c r="C7" i="2"/>
  <c r="C8" i="2"/>
  <c r="C9" i="2"/>
  <c r="C10" i="2"/>
  <c r="C11" i="2"/>
  <c r="C12" i="2"/>
  <c r="C13" i="2"/>
  <c r="C6" i="2"/>
  <c r="S16" i="4" a="1"/>
  <c r="S16" i="4" s="1"/>
  <c r="S18" i="4" a="1"/>
  <c r="S18" i="4" s="1"/>
  <c r="S20" i="4" a="1"/>
  <c r="S20" i="4" s="1"/>
  <c r="S23" i="4" a="1"/>
  <c r="S23" i="4" s="1"/>
  <c r="P6" i="5"/>
  <c r="P11" i="5"/>
  <c r="P17" i="5"/>
  <c r="P18" i="5"/>
  <c r="P19" i="5"/>
  <c r="P21" i="5"/>
  <c r="P22" i="5"/>
  <c r="P23" i="5"/>
  <c r="T8" i="5" l="1"/>
  <c r="C8" i="5" s="1"/>
  <c r="N15" i="6"/>
  <c r="H4" i="2"/>
  <c r="I6" i="8"/>
  <c r="I2" i="8"/>
  <c r="I5" i="8"/>
  <c r="I3" i="8"/>
  <c r="T11" i="4"/>
  <c r="D11" i="4" s="1"/>
  <c r="C6" i="4"/>
  <c r="T8" i="4"/>
  <c r="C8" i="4" s="1"/>
  <c r="T7" i="4"/>
  <c r="C7" i="4" s="1"/>
  <c r="T14" i="4"/>
  <c r="C14" i="4" s="1"/>
  <c r="N8" i="6"/>
  <c r="C8" i="6" s="1"/>
  <c r="T12" i="4"/>
  <c r="D12" i="4" s="1"/>
  <c r="N11" i="6"/>
  <c r="D11" i="6" s="1"/>
  <c r="T10" i="4"/>
  <c r="D10" i="4" s="1"/>
  <c r="T9" i="4"/>
  <c r="C9" i="4" s="1"/>
  <c r="N6" i="6"/>
  <c r="C6" i="6" s="1"/>
  <c r="N14" i="6"/>
  <c r="C14" i="6" s="1"/>
  <c r="T13" i="4"/>
  <c r="D13" i="4" s="1"/>
  <c r="N7" i="6"/>
  <c r="D7" i="6" s="1"/>
  <c r="D6" i="4"/>
  <c r="N9" i="6"/>
  <c r="C9" i="6" s="1"/>
  <c r="N12" i="6"/>
  <c r="N13" i="6"/>
  <c r="C13" i="6" s="1"/>
  <c r="N10" i="6"/>
  <c r="I4" i="8"/>
  <c r="T12" i="5" l="1"/>
  <c r="C12" i="5" s="1"/>
  <c r="T13" i="5"/>
  <c r="D13" i="5" s="1"/>
  <c r="T10" i="5"/>
  <c r="D10" i="5" s="1"/>
  <c r="T6" i="5"/>
  <c r="D6" i="5" s="1"/>
  <c r="T7" i="5"/>
  <c r="D7" i="5" s="1"/>
  <c r="T15" i="5"/>
  <c r="D15" i="5" s="1"/>
  <c r="T15" i="4"/>
  <c r="D15" i="4" s="1"/>
  <c r="T14" i="5"/>
  <c r="C14" i="5" s="1"/>
  <c r="T11" i="5"/>
  <c r="D11" i="5" s="1"/>
  <c r="T16" i="5"/>
  <c r="C16" i="5" s="1"/>
  <c r="T9" i="5"/>
  <c r="D9" i="5" s="1"/>
  <c r="N23" i="6"/>
  <c r="D23" i="6" s="1"/>
  <c r="N16" i="6"/>
  <c r="D16" i="6" s="1"/>
  <c r="N21" i="6"/>
  <c r="D21" i="6" s="1"/>
  <c r="N22" i="6"/>
  <c r="C22" i="6" s="1"/>
  <c r="N18" i="6"/>
  <c r="C18" i="6" s="1"/>
  <c r="N20" i="6"/>
  <c r="C20" i="6" s="1"/>
  <c r="D15" i="6"/>
  <c r="C15" i="6"/>
  <c r="N19" i="6"/>
  <c r="D19" i="6" s="1"/>
  <c r="N17" i="6"/>
  <c r="C17" i="6" s="1"/>
  <c r="N3" i="3"/>
  <c r="C11" i="4"/>
  <c r="D14" i="6"/>
  <c r="D8" i="5"/>
  <c r="D13" i="6"/>
  <c r="D8" i="4"/>
  <c r="D8" i="6"/>
  <c r="D14" i="4"/>
  <c r="C11" i="6"/>
  <c r="C12" i="4"/>
  <c r="T18" i="4"/>
  <c r="D18" i="4" s="1"/>
  <c r="D9" i="6"/>
  <c r="D7" i="4"/>
  <c r="C13" i="4"/>
  <c r="D9" i="4"/>
  <c r="D6" i="6"/>
  <c r="C10" i="4"/>
  <c r="T23" i="4"/>
  <c r="D23" i="4" s="1"/>
  <c r="C7" i="6"/>
  <c r="T18" i="5"/>
  <c r="C18" i="5" s="1"/>
  <c r="C12" i="6"/>
  <c r="D12" i="6"/>
  <c r="C15" i="4"/>
  <c r="T21" i="4"/>
  <c r="T22" i="4"/>
  <c r="T20" i="4"/>
  <c r="T16" i="4"/>
  <c r="T22" i="5"/>
  <c r="T21" i="5"/>
  <c r="T17" i="5"/>
  <c r="D10" i="6"/>
  <c r="C10" i="6"/>
  <c r="T19" i="4"/>
  <c r="T23" i="5"/>
  <c r="T17" i="4"/>
  <c r="T19" i="5"/>
  <c r="C15" i="5"/>
  <c r="T20" i="5"/>
  <c r="C10" i="5" l="1"/>
  <c r="D12" i="5"/>
  <c r="C13" i="5"/>
  <c r="C6" i="5"/>
  <c r="C7" i="5"/>
  <c r="D14" i="5"/>
  <c r="C21" i="6"/>
  <c r="D17" i="6"/>
  <c r="H19" i="6" s="1" a="1"/>
  <c r="H19" i="6" s="1"/>
  <c r="C11" i="5"/>
  <c r="C23" i="6"/>
  <c r="D22" i="6"/>
  <c r="H22" i="6" s="1" a="1"/>
  <c r="H22" i="6" s="1"/>
  <c r="D20" i="6"/>
  <c r="D18" i="6"/>
  <c r="C9" i="5"/>
  <c r="D16" i="5"/>
  <c r="C16" i="6"/>
  <c r="C19" i="6"/>
  <c r="C23" i="4"/>
  <c r="C18" i="4"/>
  <c r="D18" i="5"/>
  <c r="D17" i="5"/>
  <c r="C17" i="5"/>
  <c r="D21" i="5"/>
  <c r="C21" i="5"/>
  <c r="D21" i="4"/>
  <c r="C21" i="4"/>
  <c r="D23" i="5"/>
  <c r="C23" i="5"/>
  <c r="D20" i="5"/>
  <c r="C20" i="5"/>
  <c r="D19" i="4"/>
  <c r="C19" i="4"/>
  <c r="D22" i="4"/>
  <c r="C22" i="4"/>
  <c r="D19" i="5"/>
  <c r="C19" i="5"/>
  <c r="C22" i="5"/>
  <c r="D22" i="5"/>
  <c r="C20" i="4"/>
  <c r="D20" i="4"/>
  <c r="C17" i="4"/>
  <c r="D17" i="4"/>
  <c r="C16" i="4"/>
  <c r="D16" i="4"/>
  <c r="H21" i="6" l="1" a="1"/>
  <c r="H21" i="6" s="1"/>
  <c r="H17" i="6" a="1"/>
  <c r="H17" i="6" s="1"/>
  <c r="H18" i="6" a="1"/>
  <c r="H18" i="6" s="1"/>
  <c r="H23" i="6" a="1"/>
  <c r="H23" i="6" s="1"/>
  <c r="H20" i="6" a="1"/>
  <c r="H20" i="6" s="1"/>
  <c r="H16" i="6" a="1"/>
  <c r="H16" i="6" s="1"/>
  <c r="H15" i="6" a="1"/>
  <c r="H15" i="6" s="1"/>
  <c r="H15" i="5" a="1"/>
  <c r="H15" i="5" s="1"/>
  <c r="H20" i="5" a="1"/>
  <c r="H20" i="5" s="1"/>
  <c r="H22" i="5" a="1"/>
  <c r="H22" i="5" s="1"/>
  <c r="H21" i="5" a="1"/>
  <c r="H21" i="5" s="1"/>
  <c r="H23" i="5" a="1"/>
  <c r="H23" i="5" s="1"/>
  <c r="H19" i="5" a="1"/>
  <c r="H19" i="5" s="1"/>
  <c r="H17" i="5" a="1"/>
  <c r="H17" i="5" s="1"/>
  <c r="H18" i="5" a="1"/>
  <c r="H18" i="5" s="1"/>
  <c r="H16" i="5" a="1"/>
  <c r="H16" i="5" s="1"/>
  <c r="H23" i="4" a="1"/>
  <c r="H23" i="4" s="1"/>
  <c r="H18" i="4" a="1"/>
  <c r="H18" i="4" s="1"/>
  <c r="H15" i="4" a="1"/>
  <c r="H15" i="4" s="1"/>
  <c r="H10" i="6" a="1"/>
  <c r="H10" i="6" s="1"/>
  <c r="F15" i="6" a="1"/>
  <c r="F15" i="6" s="1"/>
  <c r="H14" i="6" a="1"/>
  <c r="H14" i="6" s="1"/>
  <c r="H13" i="6" a="1"/>
  <c r="H13" i="6" s="1"/>
  <c r="H12" i="6" a="1"/>
  <c r="H12" i="6" s="1"/>
  <c r="H9" i="6" a="1"/>
  <c r="H9" i="6" s="1"/>
  <c r="H11" i="6" a="1"/>
  <c r="H11" i="6" s="1"/>
  <c r="H7" i="6" a="1"/>
  <c r="H7" i="6" s="1"/>
  <c r="H6" i="6" a="1"/>
  <c r="H6" i="6" s="1"/>
  <c r="H8" i="6" a="1"/>
  <c r="H8" i="6" s="1"/>
  <c r="H7" i="5" a="1"/>
  <c r="H7" i="5" s="1"/>
  <c r="H12" i="5" a="1"/>
  <c r="H12" i="5" s="1"/>
  <c r="H11" i="5" a="1"/>
  <c r="H11" i="5" s="1"/>
  <c r="H9" i="5" a="1"/>
  <c r="H9" i="5" s="1"/>
  <c r="H8" i="5" a="1"/>
  <c r="H8" i="5" s="1"/>
  <c r="H13" i="5" a="1"/>
  <c r="H13" i="5" s="1"/>
  <c r="H14" i="5" a="1"/>
  <c r="H14" i="5" s="1"/>
  <c r="H10" i="5" a="1"/>
  <c r="H10" i="5" s="1"/>
  <c r="H6" i="5" a="1"/>
  <c r="H6" i="5" s="1"/>
  <c r="H14" i="4" a="1"/>
  <c r="H14" i="4" s="1"/>
  <c r="H13" i="4" a="1"/>
  <c r="H13" i="4" s="1"/>
  <c r="H12" i="4" a="1"/>
  <c r="H12" i="4" s="1"/>
  <c r="H11" i="4" a="1"/>
  <c r="H11" i="4" s="1"/>
  <c r="H10" i="4" a="1"/>
  <c r="H10" i="4" s="1"/>
  <c r="H9" i="4" a="1"/>
  <c r="H9" i="4" s="1"/>
  <c r="H8" i="4" a="1"/>
  <c r="H8" i="4" s="1"/>
  <c r="H7" i="4" a="1"/>
  <c r="H7" i="4" s="1"/>
  <c r="H6" i="4" a="1"/>
  <c r="H6" i="4" s="1"/>
  <c r="Q6" i="3"/>
  <c r="Q8" i="3"/>
  <c r="Q7" i="3"/>
  <c r="Q19" i="3"/>
  <c r="Q17" i="3"/>
  <c r="Q11" i="3"/>
  <c r="Q22" i="3"/>
  <c r="Q21" i="3"/>
  <c r="Q12" i="3"/>
  <c r="Q23" i="3"/>
  <c r="Q9" i="3"/>
  <c r="Q13" i="3"/>
  <c r="Q20" i="3"/>
  <c r="Q15" i="3"/>
  <c r="Q16" i="3"/>
  <c r="Q14" i="3"/>
  <c r="Q10" i="3"/>
  <c r="Q18" i="3"/>
  <c r="F18" i="6" a="1"/>
  <c r="F18" i="6" s="1"/>
  <c r="G18" i="6" s="1"/>
  <c r="F22" i="6" a="1"/>
  <c r="F22" i="6" s="1"/>
  <c r="G22" i="6" s="1"/>
  <c r="F9" i="6" a="1"/>
  <c r="F9" i="6" s="1"/>
  <c r="G9" i="6" s="1"/>
  <c r="F11" i="5" a="1"/>
  <c r="F11" i="5" s="1"/>
  <c r="G11" i="5" s="1"/>
  <c r="F22" i="5" a="1"/>
  <c r="F22" i="5" s="1"/>
  <c r="G22" i="5" s="1"/>
  <c r="F16" i="5" a="1"/>
  <c r="F16" i="5" s="1"/>
  <c r="G16" i="5" s="1"/>
  <c r="F10" i="6" a="1"/>
  <c r="F10" i="6" s="1"/>
  <c r="G10" i="6" s="1"/>
  <c r="F17" i="5" a="1"/>
  <c r="F17" i="5" s="1"/>
  <c r="G17" i="5" s="1"/>
  <c r="F14" i="5" a="1"/>
  <c r="F14" i="5" s="1"/>
  <c r="G14" i="5" s="1"/>
  <c r="F23" i="4" a="1"/>
  <c r="F23" i="4" s="1"/>
  <c r="H16" i="4" a="1"/>
  <c r="H16" i="4" s="1"/>
  <c r="F16" i="4" a="1"/>
  <c r="F16" i="4" s="1"/>
  <c r="F7" i="4" a="1"/>
  <c r="F7" i="4" s="1"/>
  <c r="F8" i="4" a="1"/>
  <c r="F8" i="4" s="1"/>
  <c r="F12" i="4" a="1"/>
  <c r="F12" i="4" s="1"/>
  <c r="F12" i="5" a="1"/>
  <c r="F12" i="5" s="1"/>
  <c r="F15" i="4" a="1"/>
  <c r="F15" i="4" s="1"/>
  <c r="H22" i="4" a="1"/>
  <c r="H22" i="4" s="1"/>
  <c r="F22" i="4" a="1"/>
  <c r="F22" i="4" s="1"/>
  <c r="F6" i="4" a="1"/>
  <c r="F6" i="4" s="1"/>
  <c r="F8" i="6" a="1"/>
  <c r="F8" i="6" s="1"/>
  <c r="F6" i="6" a="1"/>
  <c r="F6" i="6" s="1"/>
  <c r="F7" i="6" a="1"/>
  <c r="F7" i="6" s="1"/>
  <c r="F12" i="6" a="1"/>
  <c r="F12" i="6" s="1"/>
  <c r="F11" i="6" a="1"/>
  <c r="F11" i="6" s="1"/>
  <c r="F17" i="6" a="1"/>
  <c r="F17" i="6" s="1"/>
  <c r="F16" i="6" a="1"/>
  <c r="F16" i="6" s="1"/>
  <c r="F23" i="6" a="1"/>
  <c r="F23" i="6" s="1"/>
  <c r="F20" i="6" a="1"/>
  <c r="F20" i="6" s="1"/>
  <c r="F19" i="6" a="1"/>
  <c r="F19" i="6" s="1"/>
  <c r="F19" i="5" a="1"/>
  <c r="F19" i="5" s="1"/>
  <c r="F23" i="5" a="1"/>
  <c r="F23" i="5" s="1"/>
  <c r="F7" i="5" a="1"/>
  <c r="F7" i="5" s="1"/>
  <c r="F18" i="5" a="1"/>
  <c r="F18" i="5" s="1"/>
  <c r="F13" i="4" a="1"/>
  <c r="F13" i="4" s="1"/>
  <c r="F21" i="4" a="1"/>
  <c r="F21" i="4" s="1"/>
  <c r="H21" i="4" a="1"/>
  <c r="H21" i="4" s="1"/>
  <c r="H17" i="4" a="1"/>
  <c r="H17" i="4" s="1"/>
  <c r="F17" i="4" a="1"/>
  <c r="F17" i="4" s="1"/>
  <c r="F9" i="4" a="1"/>
  <c r="F9" i="4" s="1"/>
  <c r="F14" i="4" a="1"/>
  <c r="F14" i="4" s="1"/>
  <c r="F9" i="5" a="1"/>
  <c r="F9" i="5" s="1"/>
  <c r="F20" i="5" a="1"/>
  <c r="F20" i="5" s="1"/>
  <c r="F13" i="5" a="1"/>
  <c r="F13" i="5" s="1"/>
  <c r="F20" i="4" a="1"/>
  <c r="F20" i="4" s="1"/>
  <c r="H20" i="4" a="1"/>
  <c r="H20" i="4" s="1"/>
  <c r="F10" i="5" a="1"/>
  <c r="F10" i="5" s="1"/>
  <c r="F6" i="5" a="1"/>
  <c r="F6" i="5" s="1"/>
  <c r="F15" i="5" a="1"/>
  <c r="F15" i="5" s="1"/>
  <c r="F8" i="5" a="1"/>
  <c r="F8" i="5" s="1"/>
  <c r="F10" i="4" a="1"/>
  <c r="F10" i="4" s="1"/>
  <c r="F21" i="5" a="1"/>
  <c r="F21" i="5" s="1"/>
  <c r="F21" i="6" a="1"/>
  <c r="F21" i="6" s="1"/>
  <c r="F14" i="6" a="1"/>
  <c r="F14" i="6" s="1"/>
  <c r="H19" i="4" a="1"/>
  <c r="H19" i="4" s="1"/>
  <c r="F19" i="4" a="1"/>
  <c r="F19" i="4" s="1"/>
  <c r="F11" i="4" a="1"/>
  <c r="F11" i="4" s="1"/>
  <c r="F18" i="4" a="1"/>
  <c r="F18" i="4" s="1"/>
  <c r="F13" i="6" a="1"/>
  <c r="F13" i="6" s="1"/>
  <c r="G15" i="6" l="1"/>
  <c r="D23" i="3"/>
  <c r="H23" i="3" s="1" a="1"/>
  <c r="H23" i="3" s="1"/>
  <c r="A23" i="3"/>
  <c r="C23" i="3"/>
  <c r="C15" i="3"/>
  <c r="A15" i="3"/>
  <c r="D15" i="3"/>
  <c r="H15" i="3" s="1" a="1"/>
  <c r="H15" i="3" s="1"/>
  <c r="A22" i="3"/>
  <c r="C22" i="3"/>
  <c r="D22" i="3"/>
  <c r="H22" i="3" s="1" a="1"/>
  <c r="H22" i="3" s="1"/>
  <c r="A14" i="3"/>
  <c r="C14" i="3"/>
  <c r="D14" i="3"/>
  <c r="A21" i="3"/>
  <c r="C21" i="3"/>
  <c r="D21" i="3"/>
  <c r="H21" i="3" s="1" a="1"/>
  <c r="H21" i="3" s="1"/>
  <c r="C7" i="3"/>
  <c r="D7" i="3"/>
  <c r="A7" i="3"/>
  <c r="C20" i="3"/>
  <c r="D20" i="3"/>
  <c r="H20" i="3" s="1" a="1"/>
  <c r="H20" i="3" s="1"/>
  <c r="K20" i="4" s="1"/>
  <c r="A20" i="3"/>
  <c r="A11" i="3"/>
  <c r="D11" i="3"/>
  <c r="C11" i="3"/>
  <c r="D17" i="3"/>
  <c r="H17" i="3" s="1" a="1"/>
  <c r="H17" i="3" s="1"/>
  <c r="K17" i="4" s="1"/>
  <c r="A17" i="3"/>
  <c r="C17" i="3"/>
  <c r="A8" i="3"/>
  <c r="D8" i="3"/>
  <c r="C8" i="3"/>
  <c r="A9" i="3"/>
  <c r="C9" i="3"/>
  <c r="D9" i="3"/>
  <c r="D18" i="3"/>
  <c r="H18" i="3" s="1" a="1"/>
  <c r="H18" i="3" s="1"/>
  <c r="A18" i="3"/>
  <c r="C18" i="3"/>
  <c r="A10" i="3"/>
  <c r="D10" i="3"/>
  <c r="C10" i="3"/>
  <c r="D12" i="3"/>
  <c r="A12" i="3"/>
  <c r="C12" i="3"/>
  <c r="A16" i="3"/>
  <c r="C16" i="3"/>
  <c r="D16" i="3"/>
  <c r="H16" i="3" s="1" a="1"/>
  <c r="H16" i="3" s="1"/>
  <c r="D13" i="3"/>
  <c r="A13" i="3"/>
  <c r="C13" i="3"/>
  <c r="A19" i="3"/>
  <c r="D19" i="3"/>
  <c r="H19" i="3" s="1" a="1"/>
  <c r="H19" i="3" s="1"/>
  <c r="K19" i="4" s="1"/>
  <c r="C19" i="3"/>
  <c r="C6" i="3"/>
  <c r="A6" i="3"/>
  <c r="D6" i="3"/>
  <c r="G23" i="4"/>
  <c r="G19" i="4"/>
  <c r="G6" i="5"/>
  <c r="G19" i="5"/>
  <c r="G13" i="6"/>
  <c r="G20" i="5"/>
  <c r="G15" i="4"/>
  <c r="G12" i="5"/>
  <c r="G18" i="4"/>
  <c r="G21" i="5"/>
  <c r="G17" i="6"/>
  <c r="G12" i="4"/>
  <c r="G14" i="4"/>
  <c r="G12" i="6"/>
  <c r="G19" i="6"/>
  <c r="G14" i="6"/>
  <c r="G8" i="4"/>
  <c r="G10" i="5"/>
  <c r="G20" i="4"/>
  <c r="G18" i="5"/>
  <c r="G20" i="6"/>
  <c r="G8" i="6"/>
  <c r="G7" i="4"/>
  <c r="G10" i="4"/>
  <c r="G22" i="4"/>
  <c r="G7" i="6"/>
  <c r="G6" i="6"/>
  <c r="G8" i="5"/>
  <c r="G9" i="5"/>
  <c r="G7" i="5"/>
  <c r="G23" i="6"/>
  <c r="G16" i="4"/>
  <c r="G13" i="5"/>
  <c r="G16" i="6"/>
  <c r="G9" i="4"/>
  <c r="G11" i="4"/>
  <c r="G17" i="4"/>
  <c r="G21" i="6"/>
  <c r="G15" i="5"/>
  <c r="G21" i="4"/>
  <c r="G13" i="4"/>
  <c r="G23" i="5"/>
  <c r="G11" i="6"/>
  <c r="G6" i="4"/>
  <c r="K22" i="4" l="1"/>
  <c r="K21" i="4"/>
  <c r="K16" i="4"/>
  <c r="H12" i="3" a="1"/>
  <c r="H12" i="3" s="1"/>
  <c r="H11" i="3" a="1"/>
  <c r="H11" i="3" s="1"/>
  <c r="H8" i="3" a="1"/>
  <c r="H8" i="3" s="1"/>
  <c r="K12" i="4" s="1"/>
  <c r="H14" i="3" a="1"/>
  <c r="H14" i="3" s="1"/>
  <c r="K14" i="4" s="1"/>
  <c r="H9" i="3" a="1"/>
  <c r="H9" i="3" s="1"/>
  <c r="H13" i="3" a="1"/>
  <c r="H13" i="3" s="1"/>
  <c r="H7" i="3" a="1"/>
  <c r="H7" i="3" s="1"/>
  <c r="K18" i="4" s="1"/>
  <c r="H10" i="3" a="1"/>
  <c r="H10" i="3" s="1"/>
  <c r="K10" i="4" s="1"/>
  <c r="B12" i="3"/>
  <c r="M12" i="3" s="1"/>
  <c r="A12" i="4"/>
  <c r="B17" i="3"/>
  <c r="A17" i="4"/>
  <c r="B16" i="3"/>
  <c r="A16" i="4"/>
  <c r="B11" i="3"/>
  <c r="M11" i="3" s="1"/>
  <c r="A11" i="4"/>
  <c r="B22" i="3"/>
  <c r="A22" i="4"/>
  <c r="B23" i="3"/>
  <c r="A23" i="4"/>
  <c r="B18" i="3"/>
  <c r="N18" i="3" s="1"/>
  <c r="A18" i="4"/>
  <c r="B20" i="3"/>
  <c r="M20" i="3" s="1"/>
  <c r="A20" i="4"/>
  <c r="K15" i="4"/>
  <c r="K23" i="4"/>
  <c r="H6" i="3" a="1"/>
  <c r="H6" i="3" s="1"/>
  <c r="F10" i="3" a="1"/>
  <c r="F10" i="3" s="1"/>
  <c r="F7" i="3" a="1"/>
  <c r="F7" i="3" s="1"/>
  <c r="F23" i="3" a="1"/>
  <c r="F23" i="3" s="1"/>
  <c r="F19" i="3" a="1"/>
  <c r="F19" i="3" s="1"/>
  <c r="F22" i="3" a="1"/>
  <c r="F22" i="3" s="1"/>
  <c r="F6" i="3" a="1"/>
  <c r="F6" i="3" s="1"/>
  <c r="F8" i="3" a="1"/>
  <c r="F8" i="3" s="1"/>
  <c r="F16" i="3" a="1"/>
  <c r="F16" i="3" s="1"/>
  <c r="F20" i="3" a="1"/>
  <c r="F20" i="3" s="1"/>
  <c r="F9" i="3" a="1"/>
  <c r="F9" i="3" s="1"/>
  <c r="F13" i="3" a="1"/>
  <c r="F13" i="3" s="1"/>
  <c r="F14" i="3" a="1"/>
  <c r="F14" i="3" s="1"/>
  <c r="F15" i="3" a="1"/>
  <c r="F15" i="3" s="1"/>
  <c r="F11" i="3" a="1"/>
  <c r="F11" i="3" s="1"/>
  <c r="F12" i="3" a="1"/>
  <c r="F12" i="3" s="1"/>
  <c r="F17" i="3" a="1"/>
  <c r="F17" i="3" s="1"/>
  <c r="F18" i="3" a="1"/>
  <c r="F18" i="3" s="1"/>
  <c r="F21" i="3" a="1"/>
  <c r="F21" i="3" s="1"/>
  <c r="B9" i="3"/>
  <c r="M9" i="3" s="1"/>
  <c r="A9" i="4"/>
  <c r="B19" i="3"/>
  <c r="N19" i="3" s="1"/>
  <c r="A19" i="4"/>
  <c r="K8" i="4"/>
  <c r="K19" i="5" s="1"/>
  <c r="B14" i="3"/>
  <c r="M14" i="3" s="1"/>
  <c r="A14" i="4"/>
  <c r="B15" i="3"/>
  <c r="N15" i="3" s="1"/>
  <c r="A15" i="4"/>
  <c r="B6" i="3"/>
  <c r="M6" i="3" s="1"/>
  <c r="A6" i="4"/>
  <c r="B8" i="3"/>
  <c r="M8" i="3" s="1"/>
  <c r="A8" i="4"/>
  <c r="K13" i="4"/>
  <c r="B7" i="3"/>
  <c r="A7" i="4"/>
  <c r="A13" i="4"/>
  <c r="B13" i="3"/>
  <c r="M13" i="3" s="1"/>
  <c r="A10" i="4"/>
  <c r="B10" i="3"/>
  <c r="M10" i="3" s="1"/>
  <c r="B21" i="3"/>
  <c r="N21" i="3" s="1"/>
  <c r="A21" i="4"/>
  <c r="K16" i="5" l="1"/>
  <c r="K18" i="5"/>
  <c r="K23" i="5"/>
  <c r="K23" i="6" s="1"/>
  <c r="K21" i="6"/>
  <c r="K22" i="5"/>
  <c r="K17" i="5"/>
  <c r="N12" i="3"/>
  <c r="N16" i="3"/>
  <c r="M16" i="3"/>
  <c r="L4" i="3" s="1"/>
  <c r="Q3" i="4" s="1"/>
  <c r="N13" i="3"/>
  <c r="K11" i="4"/>
  <c r="K12" i="5" s="1"/>
  <c r="K10" i="5"/>
  <c r="K10" i="6" s="1"/>
  <c r="K13" i="5"/>
  <c r="K9" i="4"/>
  <c r="K9" i="5" s="1"/>
  <c r="N8" i="3"/>
  <c r="K7" i="4"/>
  <c r="K14" i="5" s="1"/>
  <c r="K14" i="6" s="1"/>
  <c r="K8" i="5"/>
  <c r="K7" i="5"/>
  <c r="N9" i="3"/>
  <c r="I7" i="3" a="1"/>
  <c r="I7" i="3" s="1"/>
  <c r="G14" i="3"/>
  <c r="J14" i="4" s="1"/>
  <c r="I14" i="4"/>
  <c r="B9" i="4"/>
  <c r="P9" i="4" s="1"/>
  <c r="A9" i="5"/>
  <c r="I10" i="3" a="1"/>
  <c r="I10" i="3" s="1"/>
  <c r="G19" i="3"/>
  <c r="I19" i="4"/>
  <c r="I19" i="5" s="1"/>
  <c r="K6" i="4"/>
  <c r="K6" i="5" s="1"/>
  <c r="N6" i="3"/>
  <c r="I17" i="3" a="1"/>
  <c r="I17" i="3" s="1"/>
  <c r="B10" i="4"/>
  <c r="P10" i="4" s="1"/>
  <c r="A10" i="5"/>
  <c r="I14" i="3" a="1"/>
  <c r="I14" i="3" s="1"/>
  <c r="G11" i="3"/>
  <c r="I11" i="4"/>
  <c r="G20" i="3"/>
  <c r="I20" i="4"/>
  <c r="G23" i="3"/>
  <c r="J23" i="4" s="1"/>
  <c r="I23" i="4"/>
  <c r="N14" i="3"/>
  <c r="B12" i="4"/>
  <c r="P12" i="4" s="1"/>
  <c r="A12" i="5"/>
  <c r="G10" i="3"/>
  <c r="J10" i="4" s="1"/>
  <c r="I10" i="4"/>
  <c r="N11" i="3"/>
  <c r="I11" i="3" a="1"/>
  <c r="I11" i="3" s="1"/>
  <c r="B15" i="4"/>
  <c r="P15" i="4" s="1"/>
  <c r="A15" i="5"/>
  <c r="G22" i="3"/>
  <c r="J22" i="4" s="1"/>
  <c r="I22" i="4"/>
  <c r="B20" i="4"/>
  <c r="A20" i="5"/>
  <c r="I8" i="3" a="1"/>
  <c r="I8" i="3" s="1"/>
  <c r="G9" i="3"/>
  <c r="I9" i="4"/>
  <c r="I20" i="3" a="1"/>
  <c r="I20" i="3" s="1"/>
  <c r="B17" i="4"/>
  <c r="A17" i="5"/>
  <c r="I13" i="3" a="1"/>
  <c r="I13" i="3" s="1"/>
  <c r="N10" i="3"/>
  <c r="B19" i="4"/>
  <c r="Q19" i="4" s="1"/>
  <c r="A19" i="5"/>
  <c r="G15" i="3"/>
  <c r="J15" i="4" s="1"/>
  <c r="J15" i="5" s="1"/>
  <c r="I15" i="4"/>
  <c r="I12" i="3" a="1"/>
  <c r="I12" i="3" s="1"/>
  <c r="G6" i="3"/>
  <c r="J6" i="4" s="1"/>
  <c r="I6" i="4"/>
  <c r="I6" i="5" s="1"/>
  <c r="I23" i="3" a="1"/>
  <c r="I23" i="3" s="1"/>
  <c r="B8" i="4"/>
  <c r="P8" i="4" s="1"/>
  <c r="A8" i="5"/>
  <c r="G13" i="3"/>
  <c r="I13" i="4"/>
  <c r="B6" i="4"/>
  <c r="A6" i="5"/>
  <c r="I9" i="3" a="1"/>
  <c r="I9" i="3" s="1"/>
  <c r="I6" i="3" a="1"/>
  <c r="I6" i="3" s="1"/>
  <c r="B14" i="4"/>
  <c r="P14" i="4" s="1"/>
  <c r="A14" i="5"/>
  <c r="G18" i="3"/>
  <c r="I18" i="4"/>
  <c r="I18" i="5" s="1"/>
  <c r="G16" i="3"/>
  <c r="I16" i="4"/>
  <c r="N23" i="3"/>
  <c r="B18" i="4"/>
  <c r="A18" i="5"/>
  <c r="N7" i="3"/>
  <c r="O18" i="3" s="1" a="1"/>
  <c r="O18" i="3" s="1"/>
  <c r="A16" i="5"/>
  <c r="B16" i="4"/>
  <c r="G17" i="3"/>
  <c r="I17" i="4"/>
  <c r="I17" i="5" s="1"/>
  <c r="G12" i="3"/>
  <c r="I12" i="4"/>
  <c r="B22" i="4"/>
  <c r="P22" i="4" s="1"/>
  <c r="A22" i="5"/>
  <c r="I15" i="3" a="1"/>
  <c r="I15" i="3" s="1"/>
  <c r="I22" i="3" a="1"/>
  <c r="I22" i="3" s="1"/>
  <c r="G21" i="3"/>
  <c r="J21" i="4" s="1"/>
  <c r="I21" i="4"/>
  <c r="B21" i="4"/>
  <c r="A21" i="5"/>
  <c r="A13" i="5"/>
  <c r="B13" i="4"/>
  <c r="N20" i="3"/>
  <c r="I19" i="3" a="1"/>
  <c r="I19" i="3" s="1"/>
  <c r="I21" i="3" a="1"/>
  <c r="I21" i="3" s="1"/>
  <c r="B7" i="4"/>
  <c r="P7" i="4" s="1"/>
  <c r="A7" i="5"/>
  <c r="N22" i="3"/>
  <c r="G8" i="3"/>
  <c r="I8" i="4"/>
  <c r="G7" i="3"/>
  <c r="I7" i="4"/>
  <c r="I18" i="3" a="1"/>
  <c r="I18" i="3" s="1"/>
  <c r="B23" i="4"/>
  <c r="A23" i="5"/>
  <c r="A11" i="5"/>
  <c r="B11" i="4"/>
  <c r="P11" i="4" s="1"/>
  <c r="I16" i="3" a="1"/>
  <c r="I16" i="3" s="1"/>
  <c r="N17" i="3"/>
  <c r="Q16" i="4" l="1"/>
  <c r="O4" i="4"/>
  <c r="Q3" i="5" s="1"/>
  <c r="I21" i="5"/>
  <c r="K20" i="5"/>
  <c r="K18" i="6"/>
  <c r="K21" i="5"/>
  <c r="K17" i="6"/>
  <c r="K15" i="5"/>
  <c r="I20" i="5"/>
  <c r="K19" i="6"/>
  <c r="K15" i="6"/>
  <c r="J20" i="4"/>
  <c r="K6" i="6"/>
  <c r="K16" i="6"/>
  <c r="I16" i="5"/>
  <c r="I16" i="6" s="1"/>
  <c r="J16" i="4"/>
  <c r="J16" i="5" s="1"/>
  <c r="I17" i="6"/>
  <c r="J6" i="5"/>
  <c r="J6" i="6" s="1"/>
  <c r="I22" i="5"/>
  <c r="J22" i="5"/>
  <c r="I15" i="5"/>
  <c r="I15" i="6" s="1"/>
  <c r="A15" i="6"/>
  <c r="B15" i="6" s="1"/>
  <c r="K20" i="6"/>
  <c r="J18" i="4"/>
  <c r="I23" i="5"/>
  <c r="I23" i="6" s="1"/>
  <c r="O22" i="3" a="1"/>
  <c r="O22" i="3" s="1"/>
  <c r="O17" i="3" a="1"/>
  <c r="O17" i="3" s="1"/>
  <c r="O21" i="3" a="1"/>
  <c r="O21" i="3" s="1"/>
  <c r="O11" i="3" a="1"/>
  <c r="O11" i="3" s="1"/>
  <c r="O16" i="3" a="1"/>
  <c r="O16" i="3" s="1"/>
  <c r="O23" i="3" a="1"/>
  <c r="O23" i="3" s="1"/>
  <c r="O19" i="3" a="1"/>
  <c r="O19" i="3" s="1"/>
  <c r="O15" i="3" a="1"/>
  <c r="O15" i="3" s="1"/>
  <c r="O13" i="3" a="1"/>
  <c r="O13" i="3" s="1"/>
  <c r="O9" i="3" a="1"/>
  <c r="O9" i="3" s="1"/>
  <c r="O8" i="3" a="1"/>
  <c r="O8" i="3" s="1"/>
  <c r="O7" i="3" a="1"/>
  <c r="O7" i="3" s="1"/>
  <c r="O12" i="3" a="1"/>
  <c r="O12" i="3" s="1"/>
  <c r="O20" i="3" a="1"/>
  <c r="O20" i="3" s="1"/>
  <c r="O14" i="3" a="1"/>
  <c r="O14" i="3" s="1"/>
  <c r="O10" i="3" a="1"/>
  <c r="O10" i="3" s="1"/>
  <c r="O6" i="3" a="1"/>
  <c r="O6" i="3" s="1"/>
  <c r="Q21" i="4"/>
  <c r="J17" i="4"/>
  <c r="J17" i="5" s="1"/>
  <c r="J19" i="4"/>
  <c r="Q13" i="4"/>
  <c r="Q12" i="4"/>
  <c r="K8" i="6"/>
  <c r="K11" i="5"/>
  <c r="K11" i="6" s="1"/>
  <c r="K7" i="6"/>
  <c r="J11" i="4"/>
  <c r="I12" i="5"/>
  <c r="I8" i="6" s="1"/>
  <c r="J12" i="4"/>
  <c r="I8" i="5"/>
  <c r="I12" i="6" s="1"/>
  <c r="J9" i="4"/>
  <c r="J13" i="4"/>
  <c r="Q9" i="4"/>
  <c r="J7" i="4"/>
  <c r="J14" i="5" s="1"/>
  <c r="J14" i="6" s="1"/>
  <c r="I9" i="5"/>
  <c r="I7" i="6" s="1"/>
  <c r="J8" i="4"/>
  <c r="J10" i="5" s="1"/>
  <c r="J10" i="6" s="1"/>
  <c r="I13" i="5"/>
  <c r="I11" i="6" s="1"/>
  <c r="J8" i="5"/>
  <c r="I7" i="5"/>
  <c r="I9" i="6" s="1"/>
  <c r="I11" i="5"/>
  <c r="I13" i="6" s="1"/>
  <c r="K12" i="6"/>
  <c r="J7" i="5"/>
  <c r="J9" i="6" s="1"/>
  <c r="I14" i="5"/>
  <c r="I14" i="6" s="1"/>
  <c r="K9" i="6"/>
  <c r="I10" i="5"/>
  <c r="I10" i="6" s="1"/>
  <c r="Q22" i="4"/>
  <c r="Q7" i="4"/>
  <c r="Q20" i="4"/>
  <c r="Q6" i="4"/>
  <c r="B18" i="5"/>
  <c r="A18" i="6"/>
  <c r="L11" i="4" a="1"/>
  <c r="L11" i="4" s="1"/>
  <c r="L18" i="4" a="1"/>
  <c r="L18" i="4" s="1"/>
  <c r="B6" i="5"/>
  <c r="A6" i="6"/>
  <c r="L15" i="4" a="1"/>
  <c r="L15" i="4" s="1"/>
  <c r="A12" i="6"/>
  <c r="B12" i="5"/>
  <c r="P12" i="5" s="1"/>
  <c r="B11" i="5"/>
  <c r="A11" i="6"/>
  <c r="A7" i="6"/>
  <c r="B7" i="5"/>
  <c r="P7" i="5" s="1"/>
  <c r="Q23" i="4"/>
  <c r="L6" i="4" a="1"/>
  <c r="L6" i="4" s="1"/>
  <c r="B19" i="5"/>
  <c r="A19" i="6"/>
  <c r="B17" i="5"/>
  <c r="A17" i="6"/>
  <c r="L12" i="4" a="1"/>
  <c r="L12" i="4" s="1"/>
  <c r="Q18" i="4"/>
  <c r="B21" i="5"/>
  <c r="A21" i="6"/>
  <c r="A23" i="6"/>
  <c r="B23" i="5"/>
  <c r="L17" i="4" a="1"/>
  <c r="L17" i="4" s="1"/>
  <c r="L23" i="4" a="1"/>
  <c r="L23" i="4" s="1"/>
  <c r="L22" i="4" a="1"/>
  <c r="L22" i="4" s="1"/>
  <c r="B14" i="5"/>
  <c r="P14" i="5" s="1"/>
  <c r="A14" i="6"/>
  <c r="A20" i="6"/>
  <c r="B20" i="5"/>
  <c r="P20" i="5" s="1"/>
  <c r="B9" i="5"/>
  <c r="P9" i="5" s="1"/>
  <c r="A9" i="6"/>
  <c r="L8" i="4" a="1"/>
  <c r="L8" i="4" s="1"/>
  <c r="A10" i="6"/>
  <c r="B10" i="5"/>
  <c r="P10" i="5" s="1"/>
  <c r="L21" i="4" a="1"/>
  <c r="L21" i="4" s="1"/>
  <c r="B15" i="5"/>
  <c r="P15" i="5" s="1"/>
  <c r="L7" i="4" a="1"/>
  <c r="L7" i="4" s="1"/>
  <c r="L19" i="4" a="1"/>
  <c r="L19" i="4" s="1"/>
  <c r="L13" i="4" a="1"/>
  <c r="L13" i="4" s="1"/>
  <c r="Q15" i="4"/>
  <c r="L16" i="4" a="1"/>
  <c r="L16" i="4" s="1"/>
  <c r="L14" i="4" a="1"/>
  <c r="L14" i="4" s="1"/>
  <c r="Q10" i="4"/>
  <c r="L20" i="4" a="1"/>
  <c r="L20" i="4" s="1"/>
  <c r="Q11" i="4"/>
  <c r="Q14" i="4"/>
  <c r="L9" i="4" a="1"/>
  <c r="L9" i="4" s="1"/>
  <c r="Q8" i="4"/>
  <c r="L10" i="4" a="1"/>
  <c r="L10" i="4" s="1"/>
  <c r="B22" i="5"/>
  <c r="A22" i="6"/>
  <c r="Q17" i="4"/>
  <c r="B13" i="5"/>
  <c r="P13" i="5" s="1"/>
  <c r="A13" i="6"/>
  <c r="B16" i="5"/>
  <c r="A16" i="6"/>
  <c r="A8" i="6"/>
  <c r="B8" i="5"/>
  <c r="P8" i="5" s="1"/>
  <c r="I19" i="6" l="1"/>
  <c r="J20" i="5"/>
  <c r="I21" i="6"/>
  <c r="Q16" i="5"/>
  <c r="J15" i="6"/>
  <c r="J21" i="5"/>
  <c r="J21" i="6" s="1"/>
  <c r="I18" i="6"/>
  <c r="I22" i="6"/>
  <c r="J20" i="6"/>
  <c r="J18" i="5"/>
  <c r="J18" i="6" s="1"/>
  <c r="K22" i="6"/>
  <c r="I20" i="6"/>
  <c r="J19" i="5"/>
  <c r="J19" i="6" s="1"/>
  <c r="I6" i="6"/>
  <c r="J23" i="5"/>
  <c r="J23" i="6" s="1"/>
  <c r="R16" i="4" a="1"/>
  <c r="R16" i="4" s="1"/>
  <c r="R20" i="4" a="1"/>
  <c r="R20" i="4" s="1"/>
  <c r="R17" i="4" a="1"/>
  <c r="R17" i="4" s="1"/>
  <c r="R21" i="4" a="1"/>
  <c r="R21" i="4" s="1"/>
  <c r="R13" i="4" a="1"/>
  <c r="R13" i="4" s="1"/>
  <c r="R9" i="4" a="1"/>
  <c r="R9" i="4" s="1"/>
  <c r="R23" i="4" a="1"/>
  <c r="R23" i="4" s="1"/>
  <c r="R19" i="4" a="1"/>
  <c r="R19" i="4" s="1"/>
  <c r="R15" i="4" a="1"/>
  <c r="R15" i="4" s="1"/>
  <c r="R11" i="4" a="1"/>
  <c r="R11" i="4" s="1"/>
  <c r="R7" i="4" a="1"/>
  <c r="R7" i="4" s="1"/>
  <c r="R12" i="4" a="1"/>
  <c r="R12" i="4" s="1"/>
  <c r="R8" i="4" a="1"/>
  <c r="R8" i="4" s="1"/>
  <c r="R22" i="4" a="1"/>
  <c r="R22" i="4" s="1"/>
  <c r="R18" i="4" a="1"/>
  <c r="R18" i="4" s="1"/>
  <c r="R14" i="4" a="1"/>
  <c r="R14" i="4" s="1"/>
  <c r="R10" i="4" a="1"/>
  <c r="R10" i="4" s="1"/>
  <c r="R6" i="4" a="1"/>
  <c r="R6" i="4" s="1"/>
  <c r="O4" i="5"/>
  <c r="Q19" i="5"/>
  <c r="R19" i="5" s="1" a="1"/>
  <c r="R19" i="5" s="1"/>
  <c r="K13" i="6"/>
  <c r="J12" i="5"/>
  <c r="J8" i="6" s="1"/>
  <c r="J13" i="5"/>
  <c r="J11" i="6" s="1"/>
  <c r="J9" i="5"/>
  <c r="J7" i="6" s="1"/>
  <c r="J11" i="5"/>
  <c r="J13" i="6" s="1"/>
  <c r="J12" i="6"/>
  <c r="Q12" i="5"/>
  <c r="Q15" i="5"/>
  <c r="Q18" i="5"/>
  <c r="Q10" i="5"/>
  <c r="Q23" i="5"/>
  <c r="Q14" i="5"/>
  <c r="Q11" i="5"/>
  <c r="B8" i="6"/>
  <c r="H212" i="8"/>
  <c r="L22" i="5" a="1"/>
  <c r="L22" i="5" s="1"/>
  <c r="L15" i="5" a="1"/>
  <c r="L15" i="5" s="1"/>
  <c r="H217" i="8"/>
  <c r="B13" i="6"/>
  <c r="Q22" i="5"/>
  <c r="R22" i="5" s="1" a="1"/>
  <c r="R22" i="5" s="1"/>
  <c r="H225" i="8"/>
  <c r="B21" i="6"/>
  <c r="L19" i="5" a="1"/>
  <c r="L19" i="5" s="1"/>
  <c r="Q7" i="5"/>
  <c r="L7" i="5" a="1"/>
  <c r="L7" i="5" s="1"/>
  <c r="G231" i="8"/>
  <c r="H231" i="8"/>
  <c r="L13" i="5" a="1"/>
  <c r="L13" i="5" s="1"/>
  <c r="L10" i="5" a="1"/>
  <c r="L10" i="5" s="1"/>
  <c r="B9" i="6"/>
  <c r="H213" i="8"/>
  <c r="H218" i="8"/>
  <c r="B14" i="6"/>
  <c r="L21" i="5" a="1"/>
  <c r="L21" i="5" s="1"/>
  <c r="H233" i="8"/>
  <c r="G233" i="8"/>
  <c r="H211" i="8"/>
  <c r="B7" i="6"/>
  <c r="L12" i="5" a="1"/>
  <c r="L12" i="5" s="1"/>
  <c r="Q21" i="5"/>
  <c r="G237" i="8"/>
  <c r="H237" i="8"/>
  <c r="G239" i="8"/>
  <c r="H239" i="8"/>
  <c r="B10" i="6"/>
  <c r="H214" i="8"/>
  <c r="L9" i="5" a="1"/>
  <c r="L9" i="5" s="1"/>
  <c r="L14" i="5" a="1"/>
  <c r="L14" i="5" s="1"/>
  <c r="L23" i="5" a="1"/>
  <c r="L23" i="5" s="1"/>
  <c r="H215" i="8"/>
  <c r="B11" i="6"/>
  <c r="H216" i="8"/>
  <c r="B12" i="6"/>
  <c r="H222" i="8"/>
  <c r="B18" i="6"/>
  <c r="Q9" i="5"/>
  <c r="B17" i="6"/>
  <c r="H221" i="8"/>
  <c r="H219" i="8"/>
  <c r="B20" i="6"/>
  <c r="H224" i="8"/>
  <c r="H232" i="8"/>
  <c r="G232" i="8"/>
  <c r="L16" i="5" a="1"/>
  <c r="L16" i="5" s="1"/>
  <c r="H223" i="8"/>
  <c r="B19" i="6"/>
  <c r="G238" i="8"/>
  <c r="H238" i="8"/>
  <c r="H234" i="8"/>
  <c r="G234" i="8"/>
  <c r="H228" i="8"/>
  <c r="G228" i="8"/>
  <c r="B23" i="6"/>
  <c r="H227" i="8"/>
  <c r="L11" i="5" a="1"/>
  <c r="L11" i="5" s="1"/>
  <c r="L18" i="5" a="1"/>
  <c r="L18" i="5" s="1"/>
  <c r="L20" i="5" a="1"/>
  <c r="L20" i="5" s="1"/>
  <c r="B16" i="6"/>
  <c r="H220" i="8"/>
  <c r="L17" i="5" a="1"/>
  <c r="L17" i="5" s="1"/>
  <c r="B6" i="6"/>
  <c r="H210" i="8"/>
  <c r="H230" i="8"/>
  <c r="G230" i="8"/>
  <c r="L6" i="5" a="1"/>
  <c r="L6" i="5" s="1"/>
  <c r="H229" i="8"/>
  <c r="G229" i="8"/>
  <c r="Q8" i="5"/>
  <c r="L8" i="5" a="1"/>
  <c r="L8" i="5" s="1"/>
  <c r="Q17" i="5"/>
  <c r="B22" i="6"/>
  <c r="H226" i="8"/>
  <c r="Q6" i="5"/>
  <c r="H240" i="8"/>
  <c r="G240" i="8"/>
  <c r="G241" i="8"/>
  <c r="H241" i="8"/>
  <c r="G236" i="8"/>
  <c r="H236" i="8"/>
  <c r="G235" i="8"/>
  <c r="H235" i="8"/>
  <c r="Q20" i="5"/>
  <c r="Q13" i="5"/>
  <c r="J22" i="6" l="1"/>
  <c r="J17" i="6"/>
  <c r="J16" i="6"/>
  <c r="R23" i="5" a="1"/>
  <c r="R23" i="5" s="1"/>
  <c r="R21" i="5" a="1"/>
  <c r="R21" i="5" s="1"/>
  <c r="L17" i="6" a="1"/>
  <c r="L17" i="6" s="1"/>
  <c r="G221" i="8" s="1"/>
  <c r="L20" i="6" a="1"/>
  <c r="L20" i="6" s="1"/>
  <c r="G224" i="8" s="1"/>
  <c r="L23" i="6" a="1"/>
  <c r="L23" i="6" s="1"/>
  <c r="G227" i="8" s="1"/>
  <c r="L19" i="6" a="1"/>
  <c r="L19" i="6" s="1"/>
  <c r="G223" i="8" s="1"/>
  <c r="R18" i="5" a="1"/>
  <c r="R18" i="5" s="1"/>
  <c r="L16" i="6" a="1"/>
  <c r="L16" i="6" s="1"/>
  <c r="G220" i="8" s="1"/>
  <c r="R11" i="5" a="1"/>
  <c r="R11" i="5" s="1"/>
  <c r="L22" i="6" a="1"/>
  <c r="L22" i="6" s="1"/>
  <c r="G226" i="8" s="1"/>
  <c r="R17" i="5" a="1"/>
  <c r="R17" i="5" s="1"/>
  <c r="L21" i="6" a="1"/>
  <c r="L21" i="6" s="1"/>
  <c r="G225" i="8" s="1"/>
  <c r="R14" i="5" a="1"/>
  <c r="R14" i="5" s="1"/>
  <c r="L18" i="6" a="1"/>
  <c r="L18" i="6" s="1"/>
  <c r="G222" i="8" s="1"/>
  <c r="R6" i="5" a="1"/>
  <c r="R6" i="5" s="1"/>
  <c r="R16" i="5" a="1"/>
  <c r="R16" i="5" s="1"/>
  <c r="L15" i="6" a="1"/>
  <c r="L15" i="6" s="1"/>
  <c r="G219" i="8" s="1"/>
  <c r="L8" i="6" a="1"/>
  <c r="L8" i="6" s="1"/>
  <c r="G212" i="8" s="1"/>
  <c r="R20" i="5" a="1"/>
  <c r="R20" i="5" s="1"/>
  <c r="R12" i="5" a="1"/>
  <c r="R12" i="5" s="1"/>
  <c r="R13" i="5" a="1"/>
  <c r="R13" i="5" s="1"/>
  <c r="L14" i="6" a="1"/>
  <c r="L14" i="6" s="1"/>
  <c r="G218" i="8" s="1"/>
  <c r="R8" i="5" a="1"/>
  <c r="R8" i="5" s="1"/>
  <c r="L11" i="6" a="1"/>
  <c r="L11" i="6" s="1"/>
  <c r="G215" i="8" s="1"/>
  <c r="R10" i="5" a="1"/>
  <c r="R10" i="5" s="1"/>
  <c r="R9" i="5" a="1"/>
  <c r="R9" i="5" s="1"/>
  <c r="L10" i="6" a="1"/>
  <c r="L10" i="6" s="1"/>
  <c r="G214" i="8" s="1"/>
  <c r="R7" i="5" a="1"/>
  <c r="R7" i="5" s="1"/>
  <c r="L7" i="6" a="1"/>
  <c r="L7" i="6" s="1"/>
  <c r="G211" i="8" s="1"/>
  <c r="S15" i="4" a="1"/>
  <c r="S15" i="4" s="1"/>
  <c r="L13" i="6" a="1"/>
  <c r="L13" i="6" s="1"/>
  <c r="G217" i="8" s="1"/>
  <c r="L12" i="6" a="1"/>
  <c r="L12" i="6" s="1"/>
  <c r="G216" i="8" s="1"/>
  <c r="L9" i="6" a="1"/>
  <c r="L9" i="6" s="1"/>
  <c r="G213" i="8" s="1"/>
  <c r="R15" i="5" a="1"/>
  <c r="R15" i="5" s="1"/>
  <c r="S22" i="4" a="1"/>
  <c r="S22" i="4" s="1"/>
  <c r="L6" i="6" a="1"/>
  <c r="L6" i="6" s="1"/>
  <c r="O18" i="6" l="1" a="1"/>
  <c r="O18" i="6" s="1"/>
  <c r="O8" i="6" a="1"/>
  <c r="O8" i="6" s="1"/>
  <c r="O13" i="6" a="1"/>
  <c r="O13" i="6" s="1"/>
  <c r="O15" i="6" a="1"/>
  <c r="O15" i="6" s="1"/>
  <c r="O21" i="6" a="1"/>
  <c r="O21" i="6" s="1"/>
  <c r="O17" i="6" a="1"/>
  <c r="O17" i="6" s="1"/>
  <c r="O19" i="6" a="1"/>
  <c r="O19" i="6" s="1"/>
  <c r="O7" i="6" a="1"/>
  <c r="O7" i="6" s="1"/>
  <c r="O12" i="6" a="1"/>
  <c r="O12" i="6" s="1"/>
  <c r="O23" i="6" a="1"/>
  <c r="O23" i="6" s="1"/>
  <c r="O16" i="6" a="1"/>
  <c r="O16" i="6" s="1"/>
  <c r="O11" i="6" a="1"/>
  <c r="O11" i="6" s="1"/>
  <c r="O6" i="6" a="1"/>
  <c r="O6" i="6" s="1"/>
  <c r="O14" i="6" a="1"/>
  <c r="O14" i="6" s="1"/>
  <c r="O10" i="6" a="1"/>
  <c r="O10" i="6" s="1"/>
  <c r="O9" i="6" a="1"/>
  <c r="O9" i="6" s="1"/>
  <c r="G210" i="8"/>
  <c r="A6" i="8" s="1"/>
  <c r="O20" i="6" a="1"/>
  <c r="O20" i="6" s="1"/>
  <c r="O22" i="6" a="1"/>
  <c r="O22" i="6" s="1"/>
  <c r="M11" i="7" l="1"/>
  <c r="N11" i="7" s="1"/>
  <c r="A11" i="7" s="1"/>
  <c r="I11" i="7" s="1"/>
  <c r="M19" i="7"/>
  <c r="N19" i="7" s="1"/>
  <c r="A19" i="7" s="1"/>
  <c r="C100" i="8" s="1"/>
  <c r="M5" i="7"/>
  <c r="N5" i="7" s="1"/>
  <c r="A5" i="7" s="1"/>
  <c r="B5" i="7" s="1"/>
  <c r="M10" i="7"/>
  <c r="N10" i="7" s="1"/>
  <c r="A10" i="7" s="1"/>
  <c r="I10" i="7" s="1"/>
  <c r="M17" i="7"/>
  <c r="N17" i="7" s="1"/>
  <c r="A17" i="7" s="1"/>
  <c r="D17" i="7" s="1"/>
  <c r="M12" i="7"/>
  <c r="N12" i="7" s="1"/>
  <c r="A12" i="7" s="1"/>
  <c r="H12" i="7" s="1"/>
  <c r="M16" i="7"/>
  <c r="N16" i="7" s="1"/>
  <c r="A16" i="7" s="1"/>
  <c r="J16" i="7" s="1"/>
  <c r="M15" i="7"/>
  <c r="N15" i="7" s="1"/>
  <c r="A15" i="7" s="1"/>
  <c r="I15" i="7" s="1"/>
  <c r="M7" i="7"/>
  <c r="N7" i="7" s="1"/>
  <c r="A7" i="7" s="1"/>
  <c r="F7" i="7" s="1"/>
  <c r="M13" i="7"/>
  <c r="N13" i="7" s="1"/>
  <c r="A13" i="7" s="1"/>
  <c r="E13" i="7" s="1"/>
  <c r="M6" i="7"/>
  <c r="N6" i="7" s="1"/>
  <c r="A6" i="7" s="1"/>
  <c r="J6" i="7" s="1"/>
  <c r="M20" i="7"/>
  <c r="N20" i="7" s="1"/>
  <c r="A20" i="7" s="1"/>
  <c r="C20" i="7" s="1"/>
  <c r="C142" i="8"/>
  <c r="M8" i="7"/>
  <c r="N8" i="7" s="1"/>
  <c r="A8" i="7" s="1"/>
  <c r="E8" i="7" s="1"/>
  <c r="M9" i="7"/>
  <c r="N9" i="7" s="1"/>
  <c r="A9" i="7" s="1"/>
  <c r="K9" i="7" s="1"/>
  <c r="M18" i="7"/>
  <c r="N18" i="7" s="1"/>
  <c r="A18" i="7" s="1"/>
  <c r="K18" i="7" s="1"/>
  <c r="M14" i="7"/>
  <c r="N14" i="7" s="1"/>
  <c r="A14" i="7" s="1"/>
  <c r="I14" i="7" s="1"/>
  <c r="M21" i="7"/>
  <c r="N21" i="7" s="1"/>
  <c r="A21" i="7" s="1"/>
  <c r="D21" i="7" s="1"/>
  <c r="G11" i="7"/>
  <c r="F11" i="7"/>
  <c r="C52" i="8"/>
  <c r="K11" i="7"/>
  <c r="J11" i="7"/>
  <c r="E11" i="7"/>
  <c r="D11" i="7"/>
  <c r="C11" i="7"/>
  <c r="H11" i="7"/>
  <c r="B11" i="7"/>
  <c r="C16" i="8"/>
  <c r="D16" i="7"/>
  <c r="F16" i="7"/>
  <c r="E16" i="7"/>
  <c r="C19" i="7"/>
  <c r="F19" i="7" l="1"/>
  <c r="H16" i="7"/>
  <c r="K16" i="7"/>
  <c r="C16" i="7"/>
  <c r="I16" i="7"/>
  <c r="G16" i="7"/>
  <c r="C124" i="8"/>
  <c r="C127" i="8" s="1"/>
  <c r="B19" i="7"/>
  <c r="I19" i="7"/>
  <c r="C196" i="8"/>
  <c r="C199" i="8" s="1"/>
  <c r="D5" i="7"/>
  <c r="D19" i="7"/>
  <c r="I5" i="7"/>
  <c r="K19" i="7"/>
  <c r="E5" i="7"/>
  <c r="J5" i="7"/>
  <c r="J19" i="7"/>
  <c r="G5" i="7"/>
  <c r="G19" i="7"/>
  <c r="H5" i="7"/>
  <c r="F5" i="7"/>
  <c r="C5" i="7"/>
  <c r="G15" i="7"/>
  <c r="C82" i="8"/>
  <c r="B82" i="8" s="1"/>
  <c r="I82" i="8" s="1"/>
  <c r="C184" i="8"/>
  <c r="D186" i="8" s="1"/>
  <c r="H186" i="8" s="1"/>
  <c r="C130" i="8"/>
  <c r="B134" i="8" s="1"/>
  <c r="E19" i="7"/>
  <c r="H19" i="7"/>
  <c r="C13" i="7"/>
  <c r="F17" i="7"/>
  <c r="C172" i="8"/>
  <c r="F174" i="8" s="1"/>
  <c r="J20" i="7"/>
  <c r="B16" i="7"/>
  <c r="K5" i="7"/>
  <c r="J18" i="7"/>
  <c r="C64" i="8"/>
  <c r="F68" i="8" s="1"/>
  <c r="H15" i="7"/>
  <c r="E9" i="7"/>
  <c r="J9" i="7"/>
  <c r="C160" i="8"/>
  <c r="F163" i="8" s="1"/>
  <c r="G18" i="7"/>
  <c r="F9" i="7"/>
  <c r="H18" i="7"/>
  <c r="G13" i="7"/>
  <c r="C9" i="7"/>
  <c r="I7" i="7"/>
  <c r="C46" i="8"/>
  <c r="F48" i="8" s="1"/>
  <c r="K17" i="7"/>
  <c r="J15" i="7"/>
  <c r="C40" i="8"/>
  <c r="F43" i="8" s="1"/>
  <c r="H7" i="7"/>
  <c r="B10" i="7"/>
  <c r="E12" i="7"/>
  <c r="C166" i="8"/>
  <c r="E169" i="8" s="1"/>
  <c r="E10" i="7"/>
  <c r="C76" i="8"/>
  <c r="B81" i="8" s="1"/>
  <c r="B9" i="7"/>
  <c r="J7" i="7"/>
  <c r="C10" i="7"/>
  <c r="B17" i="7"/>
  <c r="I18" i="7"/>
  <c r="K13" i="7"/>
  <c r="K15" i="7"/>
  <c r="D9" i="7"/>
  <c r="G9" i="7"/>
  <c r="C28" i="8"/>
  <c r="B33" i="8" s="1"/>
  <c r="D10" i="7"/>
  <c r="D18" i="7"/>
  <c r="H9" i="7"/>
  <c r="C7" i="7"/>
  <c r="G10" i="7"/>
  <c r="J10" i="7"/>
  <c r="C18" i="7"/>
  <c r="B7" i="7"/>
  <c r="K10" i="7"/>
  <c r="H10" i="7"/>
  <c r="E17" i="7"/>
  <c r="E15" i="7"/>
  <c r="F15" i="7"/>
  <c r="I17" i="7"/>
  <c r="C94" i="8"/>
  <c r="E95" i="8" s="1"/>
  <c r="D15" i="7"/>
  <c r="E7" i="7"/>
  <c r="B12" i="7"/>
  <c r="F10" i="7"/>
  <c r="C70" i="8"/>
  <c r="D71" i="8" s="1"/>
  <c r="H71" i="8" s="1"/>
  <c r="C136" i="8"/>
  <c r="F137" i="8" s="1"/>
  <c r="D13" i="7"/>
  <c r="C15" i="7"/>
  <c r="I9" i="7"/>
  <c r="C17" i="7"/>
  <c r="E18" i="7"/>
  <c r="B15" i="7"/>
  <c r="K7" i="7"/>
  <c r="F12" i="7"/>
  <c r="E21" i="7"/>
  <c r="E14" i="7"/>
  <c r="C118" i="8"/>
  <c r="B122" i="8" s="1"/>
  <c r="H21" i="7"/>
  <c r="D8" i="7"/>
  <c r="J17" i="7"/>
  <c r="H17" i="7"/>
  <c r="H20" i="7"/>
  <c r="J13" i="7"/>
  <c r="K12" i="7"/>
  <c r="C202" i="8"/>
  <c r="B202" i="8" s="1"/>
  <c r="I202" i="8" s="1"/>
  <c r="C34" i="8"/>
  <c r="D35" i="8" s="1"/>
  <c r="H35" i="8" s="1"/>
  <c r="C8" i="7"/>
  <c r="K20" i="7"/>
  <c r="K8" i="7"/>
  <c r="C88" i="8"/>
  <c r="G93" i="8" s="1"/>
  <c r="G20" i="7"/>
  <c r="B6" i="7"/>
  <c r="F13" i="7"/>
  <c r="G12" i="7"/>
  <c r="C58" i="8"/>
  <c r="B63" i="8" s="1"/>
  <c r="B21" i="7"/>
  <c r="I8" i="7"/>
  <c r="I20" i="7"/>
  <c r="D20" i="7"/>
  <c r="G6" i="7"/>
  <c r="H8" i="7"/>
  <c r="G17" i="7"/>
  <c r="F20" i="7"/>
  <c r="B13" i="7"/>
  <c r="H13" i="7"/>
  <c r="C148" i="8"/>
  <c r="B150" i="8" s="1"/>
  <c r="J12" i="7"/>
  <c r="C12" i="7"/>
  <c r="G21" i="7"/>
  <c r="H14" i="7"/>
  <c r="G8" i="7"/>
  <c r="J8" i="7"/>
  <c r="E20" i="7"/>
  <c r="D12" i="7"/>
  <c r="I12" i="7"/>
  <c r="B20" i="7"/>
  <c r="I13" i="7"/>
  <c r="F21" i="7"/>
  <c r="B14" i="7"/>
  <c r="F8" i="7"/>
  <c r="C154" i="8"/>
  <c r="B157" i="8" s="1"/>
  <c r="C6" i="7"/>
  <c r="C190" i="8"/>
  <c r="G191" i="8" s="1"/>
  <c r="D14" i="7"/>
  <c r="B18" i="7"/>
  <c r="K6" i="7"/>
  <c r="G7" i="7"/>
  <c r="K21" i="7"/>
  <c r="I21" i="7"/>
  <c r="F14" i="7"/>
  <c r="B8" i="7"/>
  <c r="I6" i="7"/>
  <c r="C112" i="8"/>
  <c r="G115" i="8" s="1"/>
  <c r="C21" i="7"/>
  <c r="G14" i="7"/>
  <c r="J14" i="7"/>
  <c r="C106" i="8"/>
  <c r="E107" i="8" s="1"/>
  <c r="F18" i="7"/>
  <c r="C22" i="8"/>
  <c r="E26" i="8" s="1"/>
  <c r="D6" i="7"/>
  <c r="D7" i="7"/>
  <c r="J21" i="7"/>
  <c r="C14" i="7"/>
  <c r="K14" i="7"/>
  <c r="E6" i="7"/>
  <c r="H6" i="7"/>
  <c r="C178" i="8"/>
  <c r="D180" i="8" s="1"/>
  <c r="H180" i="8" s="1"/>
  <c r="F6" i="7"/>
  <c r="E200" i="8"/>
  <c r="C198" i="8"/>
  <c r="D17" i="8"/>
  <c r="H17" i="8" s="1"/>
  <c r="D19" i="8"/>
  <c r="H19" i="8" s="1"/>
  <c r="C18" i="8"/>
  <c r="B21" i="8"/>
  <c r="F20" i="8"/>
  <c r="G19" i="8"/>
  <c r="B16" i="8"/>
  <c r="I16" i="8" s="1"/>
  <c r="B19" i="8"/>
  <c r="E19" i="8"/>
  <c r="B18" i="8"/>
  <c r="G18" i="8"/>
  <c r="E20" i="8"/>
  <c r="F21" i="8"/>
  <c r="E18" i="8"/>
  <c r="C20" i="8"/>
  <c r="F17" i="8"/>
  <c r="G20" i="8"/>
  <c r="D18" i="8"/>
  <c r="H18" i="8" s="1"/>
  <c r="B20" i="8"/>
  <c r="F19" i="8"/>
  <c r="G21" i="8"/>
  <c r="E17" i="8"/>
  <c r="G17" i="8"/>
  <c r="C17" i="8"/>
  <c r="D20" i="8"/>
  <c r="H20" i="8" s="1"/>
  <c r="B17" i="8"/>
  <c r="F18" i="8"/>
  <c r="C19" i="8"/>
  <c r="E146" i="8"/>
  <c r="B142" i="8"/>
  <c r="I142" i="8" s="1"/>
  <c r="F143" i="8"/>
  <c r="D144" i="8"/>
  <c r="H144" i="8" s="1"/>
  <c r="D143" i="8"/>
  <c r="H143" i="8" s="1"/>
  <c r="E143" i="8"/>
  <c r="G145" i="8"/>
  <c r="F146" i="8"/>
  <c r="G144" i="8"/>
  <c r="B143" i="8"/>
  <c r="B146" i="8"/>
  <c r="G146" i="8"/>
  <c r="B144" i="8"/>
  <c r="C146" i="8"/>
  <c r="C145" i="8"/>
  <c r="F145" i="8"/>
  <c r="G147" i="8"/>
  <c r="D145" i="8"/>
  <c r="H145" i="8" s="1"/>
  <c r="F144" i="8"/>
  <c r="E145" i="8"/>
  <c r="E144" i="8"/>
  <c r="F147" i="8"/>
  <c r="G143" i="8"/>
  <c r="B147" i="8"/>
  <c r="C144" i="8"/>
  <c r="B145" i="8"/>
  <c r="C143" i="8"/>
  <c r="D146" i="8"/>
  <c r="H146" i="8" s="1"/>
  <c r="B57" i="8"/>
  <c r="B53" i="8"/>
  <c r="G57" i="8"/>
  <c r="C56" i="8"/>
  <c r="C53" i="8"/>
  <c r="E55" i="8"/>
  <c r="G55" i="8"/>
  <c r="F54" i="8"/>
  <c r="G56" i="8"/>
  <c r="C54" i="8"/>
  <c r="D55" i="8"/>
  <c r="H55" i="8" s="1"/>
  <c r="F57" i="8"/>
  <c r="D56" i="8"/>
  <c r="H56" i="8" s="1"/>
  <c r="C55" i="8"/>
  <c r="B52" i="8"/>
  <c r="I52" i="8" s="1"/>
  <c r="G53" i="8"/>
  <c r="D54" i="8"/>
  <c r="H54" i="8" s="1"/>
  <c r="F56" i="8"/>
  <c r="E56" i="8"/>
  <c r="B56" i="8"/>
  <c r="B55" i="8"/>
  <c r="F55" i="8"/>
  <c r="D53" i="8"/>
  <c r="H53" i="8" s="1"/>
  <c r="B54" i="8"/>
  <c r="F53" i="8"/>
  <c r="E53" i="8"/>
  <c r="E54" i="8"/>
  <c r="G54" i="8"/>
  <c r="E103" i="8"/>
  <c r="F102" i="8"/>
  <c r="D103" i="8"/>
  <c r="H103" i="8" s="1"/>
  <c r="I103" i="8" s="1"/>
  <c r="F105" i="8"/>
  <c r="G104" i="8"/>
  <c r="G103" i="8"/>
  <c r="F101" i="8"/>
  <c r="B103" i="8"/>
  <c r="B105" i="8"/>
  <c r="B100" i="8"/>
  <c r="I100" i="8" s="1"/>
  <c r="G101" i="8"/>
  <c r="E104" i="8"/>
  <c r="D104" i="8"/>
  <c r="H104" i="8" s="1"/>
  <c r="I104" i="8" s="1"/>
  <c r="B101" i="8"/>
  <c r="G102" i="8"/>
  <c r="B102" i="8"/>
  <c r="C101" i="8"/>
  <c r="B104" i="8"/>
  <c r="C103" i="8"/>
  <c r="D102" i="8"/>
  <c r="H102" i="8" s="1"/>
  <c r="I102" i="8" s="1"/>
  <c r="D101" i="8"/>
  <c r="H101" i="8" s="1"/>
  <c r="I101" i="8" s="1"/>
  <c r="C102" i="8"/>
  <c r="C104" i="8"/>
  <c r="F104" i="8"/>
  <c r="E101" i="8"/>
  <c r="G105" i="8"/>
  <c r="F103" i="8"/>
  <c r="E102" i="8"/>
  <c r="B85" i="8" l="1"/>
  <c r="I146" i="8"/>
  <c r="I144" i="8"/>
  <c r="D200" i="8"/>
  <c r="H200" i="8" s="1"/>
  <c r="B196" i="8"/>
  <c r="I196" i="8" s="1"/>
  <c r="I143" i="8"/>
  <c r="I145" i="8"/>
  <c r="D132" i="8"/>
  <c r="H132" i="8" s="1"/>
  <c r="G198" i="8"/>
  <c r="D197" i="8"/>
  <c r="H197" i="8" s="1"/>
  <c r="D198" i="8"/>
  <c r="H198" i="8" s="1"/>
  <c r="G199" i="8"/>
  <c r="B198" i="8"/>
  <c r="F135" i="8"/>
  <c r="C197" i="8"/>
  <c r="E198" i="8"/>
  <c r="C200" i="8"/>
  <c r="F201" i="8"/>
  <c r="F197" i="8"/>
  <c r="B201" i="8"/>
  <c r="G200" i="8"/>
  <c r="F198" i="8"/>
  <c r="G197" i="8"/>
  <c r="G201" i="8"/>
  <c r="B83" i="8"/>
  <c r="D199" i="8"/>
  <c r="H199" i="8" s="1"/>
  <c r="B200" i="8"/>
  <c r="B199" i="8"/>
  <c r="B124" i="8"/>
  <c r="I124" i="8" s="1"/>
  <c r="F199" i="8"/>
  <c r="E199" i="8"/>
  <c r="E197" i="8"/>
  <c r="E125" i="8"/>
  <c r="B197" i="8"/>
  <c r="F200" i="8"/>
  <c r="B127" i="8"/>
  <c r="F126" i="8"/>
  <c r="D125" i="8"/>
  <c r="H125" i="8" s="1"/>
  <c r="G127" i="8"/>
  <c r="B125" i="8"/>
  <c r="G129" i="8"/>
  <c r="B126" i="8"/>
  <c r="G128" i="8"/>
  <c r="D127" i="8"/>
  <c r="H127" i="8" s="1"/>
  <c r="B129" i="8"/>
  <c r="E126" i="8"/>
  <c r="B128" i="8"/>
  <c r="F127" i="8"/>
  <c r="D126" i="8"/>
  <c r="H126" i="8" s="1"/>
  <c r="F125" i="8"/>
  <c r="E128" i="8"/>
  <c r="C125" i="8"/>
  <c r="C126" i="8"/>
  <c r="E127" i="8"/>
  <c r="C128" i="8"/>
  <c r="G125" i="8"/>
  <c r="G126" i="8"/>
  <c r="B188" i="8"/>
  <c r="D128" i="8"/>
  <c r="H128" i="8" s="1"/>
  <c r="F129" i="8"/>
  <c r="F128" i="8"/>
  <c r="D134" i="8"/>
  <c r="H134" i="8" s="1"/>
  <c r="F187" i="8"/>
  <c r="E188" i="8"/>
  <c r="C186" i="8"/>
  <c r="G185" i="8"/>
  <c r="D85" i="8"/>
  <c r="H85" i="8" s="1"/>
  <c r="G87" i="8"/>
  <c r="G84" i="8"/>
  <c r="F83" i="8"/>
  <c r="D84" i="8"/>
  <c r="H84" i="8" s="1"/>
  <c r="I84" i="8" s="1"/>
  <c r="B131" i="8"/>
  <c r="E85" i="8"/>
  <c r="E83" i="8"/>
  <c r="C156" i="8"/>
  <c r="C86" i="8"/>
  <c r="F87" i="8"/>
  <c r="G85" i="8"/>
  <c r="B84" i="8"/>
  <c r="F109" i="8"/>
  <c r="G86" i="8"/>
  <c r="D86" i="8"/>
  <c r="H86" i="8" s="1"/>
  <c r="I86" i="8" s="1"/>
  <c r="C131" i="8"/>
  <c r="C83" i="8"/>
  <c r="E86" i="8"/>
  <c r="D83" i="8"/>
  <c r="H83" i="8" s="1"/>
  <c r="I83" i="8" s="1"/>
  <c r="C84" i="8"/>
  <c r="G207" i="8"/>
  <c r="G134" i="8"/>
  <c r="C132" i="8"/>
  <c r="E84" i="8"/>
  <c r="B87" i="8"/>
  <c r="F84" i="8"/>
  <c r="D205" i="8"/>
  <c r="H205" i="8" s="1"/>
  <c r="D131" i="8"/>
  <c r="H131" i="8" s="1"/>
  <c r="F133" i="8"/>
  <c r="B86" i="8"/>
  <c r="C85" i="8"/>
  <c r="F85" i="8"/>
  <c r="D156" i="8"/>
  <c r="H156" i="8" s="1"/>
  <c r="G135" i="8"/>
  <c r="E59" i="8"/>
  <c r="F86" i="8"/>
  <c r="G83" i="8"/>
  <c r="F186" i="8"/>
  <c r="E185" i="8"/>
  <c r="G188" i="8"/>
  <c r="C188" i="8"/>
  <c r="B91" i="8"/>
  <c r="D206" i="8"/>
  <c r="H206" i="8" s="1"/>
  <c r="C121" i="8"/>
  <c r="E186" i="8"/>
  <c r="B111" i="8"/>
  <c r="F188" i="8"/>
  <c r="D185" i="8"/>
  <c r="H185" i="8" s="1"/>
  <c r="B93" i="8"/>
  <c r="D187" i="8"/>
  <c r="H187" i="8" s="1"/>
  <c r="D188" i="8"/>
  <c r="H188" i="8" s="1"/>
  <c r="E180" i="8"/>
  <c r="B186" i="8"/>
  <c r="B187" i="8"/>
  <c r="G189" i="8"/>
  <c r="F132" i="8"/>
  <c r="E134" i="8"/>
  <c r="B133" i="8"/>
  <c r="G187" i="8"/>
  <c r="G186" i="8"/>
  <c r="G132" i="8"/>
  <c r="E133" i="8"/>
  <c r="B130" i="8"/>
  <c r="I130" i="8" s="1"/>
  <c r="B132" i="8"/>
  <c r="G133" i="8"/>
  <c r="C134" i="8"/>
  <c r="E131" i="8"/>
  <c r="C187" i="8"/>
  <c r="B189" i="8"/>
  <c r="G131" i="8"/>
  <c r="B135" i="8"/>
  <c r="E132" i="8"/>
  <c r="F134" i="8"/>
  <c r="E187" i="8"/>
  <c r="C185" i="8"/>
  <c r="F189" i="8"/>
  <c r="B184" i="8"/>
  <c r="I184" i="8" s="1"/>
  <c r="B185" i="8"/>
  <c r="F185" i="8"/>
  <c r="D133" i="8"/>
  <c r="H133" i="8" s="1"/>
  <c r="F131" i="8"/>
  <c r="C133" i="8"/>
  <c r="B28" i="8"/>
  <c r="I28" i="8" s="1"/>
  <c r="B68" i="8"/>
  <c r="B175" i="8"/>
  <c r="E66" i="8"/>
  <c r="E173" i="8"/>
  <c r="B177" i="8"/>
  <c r="C175" i="8"/>
  <c r="C32" i="8"/>
  <c r="G173" i="8"/>
  <c r="C173" i="8"/>
  <c r="G177" i="8"/>
  <c r="F176" i="8"/>
  <c r="G69" i="8"/>
  <c r="F67" i="8"/>
  <c r="F33" i="8"/>
  <c r="B32" i="8"/>
  <c r="C176" i="8"/>
  <c r="E176" i="8"/>
  <c r="D175" i="8"/>
  <c r="H175" i="8" s="1"/>
  <c r="F173" i="8"/>
  <c r="C68" i="8"/>
  <c r="G66" i="8"/>
  <c r="B31" i="8"/>
  <c r="C65" i="8"/>
  <c r="G176" i="8"/>
  <c r="G175" i="8"/>
  <c r="C97" i="8"/>
  <c r="C174" i="8"/>
  <c r="D176" i="8"/>
  <c r="H176" i="8" s="1"/>
  <c r="D173" i="8"/>
  <c r="H173" i="8" s="1"/>
  <c r="E67" i="8"/>
  <c r="E175" i="8"/>
  <c r="E174" i="8"/>
  <c r="F175" i="8"/>
  <c r="E65" i="8"/>
  <c r="B69" i="8"/>
  <c r="F29" i="8"/>
  <c r="F30" i="8"/>
  <c r="F36" i="8"/>
  <c r="D174" i="8"/>
  <c r="H174" i="8" s="1"/>
  <c r="B172" i="8"/>
  <c r="I172" i="8" s="1"/>
  <c r="G174" i="8"/>
  <c r="F66" i="8"/>
  <c r="C29" i="8"/>
  <c r="G31" i="8"/>
  <c r="F65" i="8"/>
  <c r="D31" i="8"/>
  <c r="H31" i="8" s="1"/>
  <c r="B174" i="8"/>
  <c r="D29" i="8"/>
  <c r="H29" i="8" s="1"/>
  <c r="C31" i="8"/>
  <c r="G30" i="8"/>
  <c r="B29" i="8"/>
  <c r="F177" i="8"/>
  <c r="B176" i="8"/>
  <c r="B173" i="8"/>
  <c r="C66" i="8"/>
  <c r="B66" i="8"/>
  <c r="D164" i="8"/>
  <c r="H164" i="8" s="1"/>
  <c r="F81" i="8"/>
  <c r="C79" i="8"/>
  <c r="B162" i="8"/>
  <c r="F42" i="8"/>
  <c r="D168" i="8"/>
  <c r="H168" i="8" s="1"/>
  <c r="G72" i="8"/>
  <c r="F139" i="8"/>
  <c r="B50" i="8"/>
  <c r="B42" i="8"/>
  <c r="I54" i="8"/>
  <c r="D138" i="8"/>
  <c r="H138" i="8" s="1"/>
  <c r="G23" i="8"/>
  <c r="G78" i="8"/>
  <c r="D107" i="8"/>
  <c r="H107" i="8" s="1"/>
  <c r="I107" i="8" s="1"/>
  <c r="F121" i="8"/>
  <c r="B39" i="8"/>
  <c r="D155" i="8"/>
  <c r="H155" i="8" s="1"/>
  <c r="C162" i="8"/>
  <c r="C37" i="8"/>
  <c r="B114" i="8"/>
  <c r="F90" i="8"/>
  <c r="C205" i="8"/>
  <c r="E119" i="8"/>
  <c r="E38" i="8"/>
  <c r="C60" i="8"/>
  <c r="G163" i="8"/>
  <c r="G36" i="8"/>
  <c r="I55" i="8"/>
  <c r="E91" i="8"/>
  <c r="G206" i="8"/>
  <c r="F120" i="8"/>
  <c r="E37" i="8"/>
  <c r="F182" i="8"/>
  <c r="B60" i="8"/>
  <c r="F89" i="8"/>
  <c r="F207" i="8"/>
  <c r="D122" i="8"/>
  <c r="H122" i="8" s="1"/>
  <c r="G182" i="8"/>
  <c r="C61" i="8"/>
  <c r="B61" i="8"/>
  <c r="G108" i="8"/>
  <c r="D92" i="8"/>
  <c r="H92" i="8" s="1"/>
  <c r="I92" i="8" s="1"/>
  <c r="G89" i="8"/>
  <c r="F206" i="8"/>
  <c r="D204" i="8"/>
  <c r="H204" i="8" s="1"/>
  <c r="I53" i="8"/>
  <c r="B121" i="8"/>
  <c r="E120" i="8"/>
  <c r="B182" i="8"/>
  <c r="B178" i="8"/>
  <c r="I178" i="8" s="1"/>
  <c r="B159" i="8"/>
  <c r="D60" i="8"/>
  <c r="H60" i="8" s="1"/>
  <c r="I60" i="8" s="1"/>
  <c r="F73" i="8"/>
  <c r="C109" i="8"/>
  <c r="I56" i="8"/>
  <c r="B158" i="8"/>
  <c r="B59" i="8"/>
  <c r="B106" i="8"/>
  <c r="I106" i="8" s="1"/>
  <c r="C91" i="8"/>
  <c r="E92" i="8"/>
  <c r="B205" i="8"/>
  <c r="G122" i="8"/>
  <c r="D120" i="8"/>
  <c r="H120" i="8" s="1"/>
  <c r="G42" i="8"/>
  <c r="D179" i="8"/>
  <c r="H179" i="8" s="1"/>
  <c r="E158" i="8"/>
  <c r="D61" i="8"/>
  <c r="H61" i="8" s="1"/>
  <c r="G63" i="8"/>
  <c r="D91" i="8"/>
  <c r="H91" i="8" s="1"/>
  <c r="I91" i="8" s="1"/>
  <c r="F205" i="8"/>
  <c r="G205" i="8"/>
  <c r="B118" i="8"/>
  <c r="I118" i="8" s="1"/>
  <c r="B180" i="8"/>
  <c r="D110" i="8"/>
  <c r="H110" i="8" s="1"/>
  <c r="I110" i="8" s="1"/>
  <c r="G90" i="8"/>
  <c r="D89" i="8"/>
  <c r="H89" i="8" s="1"/>
  <c r="I89" i="8" s="1"/>
  <c r="E204" i="8"/>
  <c r="G120" i="8"/>
  <c r="B119" i="8"/>
  <c r="C182" i="8"/>
  <c r="E157" i="8"/>
  <c r="G59" i="8"/>
  <c r="F61" i="8"/>
  <c r="C62" i="8"/>
  <c r="E110" i="8"/>
  <c r="G73" i="8"/>
  <c r="B110" i="8"/>
  <c r="F93" i="8"/>
  <c r="I93" i="8" s="1"/>
  <c r="C92" i="8"/>
  <c r="B207" i="8"/>
  <c r="E206" i="8"/>
  <c r="G123" i="8"/>
  <c r="B120" i="8"/>
  <c r="B183" i="8"/>
  <c r="D157" i="8"/>
  <c r="H157" i="8" s="1"/>
  <c r="B58" i="8"/>
  <c r="I58" i="8" s="1"/>
  <c r="E61" i="8"/>
  <c r="B80" i="8"/>
  <c r="G81" i="8"/>
  <c r="D79" i="8"/>
  <c r="H79" i="8" s="1"/>
  <c r="E162" i="8"/>
  <c r="G161" i="8"/>
  <c r="G164" i="8"/>
  <c r="F161" i="8"/>
  <c r="D74" i="8"/>
  <c r="H74" i="8" s="1"/>
  <c r="I74" i="8" s="1"/>
  <c r="C80" i="8"/>
  <c r="G79" i="8"/>
  <c r="E80" i="8"/>
  <c r="E32" i="8"/>
  <c r="F32" i="8"/>
  <c r="G33" i="8"/>
  <c r="D67" i="8"/>
  <c r="H67" i="8" s="1"/>
  <c r="I67" i="8" s="1"/>
  <c r="D66" i="8"/>
  <c r="H66" i="8" s="1"/>
  <c r="I66" i="8" s="1"/>
  <c r="E68" i="8"/>
  <c r="B164" i="8"/>
  <c r="E163" i="8"/>
  <c r="D163" i="8"/>
  <c r="H163" i="8" s="1"/>
  <c r="D161" i="8"/>
  <c r="H161" i="8" s="1"/>
  <c r="E78" i="8"/>
  <c r="G77" i="8"/>
  <c r="F162" i="8"/>
  <c r="D73" i="8"/>
  <c r="H73" i="8" s="1"/>
  <c r="G32" i="8"/>
  <c r="D97" i="8"/>
  <c r="H97" i="8" s="1"/>
  <c r="I97" i="8" s="1"/>
  <c r="G65" i="8"/>
  <c r="G68" i="8"/>
  <c r="C67" i="8"/>
  <c r="F165" i="8"/>
  <c r="C163" i="8"/>
  <c r="G162" i="8"/>
  <c r="F77" i="8"/>
  <c r="B76" i="8"/>
  <c r="I76" i="8" s="1"/>
  <c r="B163" i="8"/>
  <c r="E30" i="8"/>
  <c r="C30" i="8"/>
  <c r="F31" i="8"/>
  <c r="B70" i="8"/>
  <c r="I70" i="8" s="1"/>
  <c r="D78" i="8"/>
  <c r="H78" i="8" s="1"/>
  <c r="D80" i="8"/>
  <c r="H80" i="8" s="1"/>
  <c r="I80" i="8" s="1"/>
  <c r="B78" i="8"/>
  <c r="E31" i="8"/>
  <c r="D32" i="8"/>
  <c r="H32" i="8" s="1"/>
  <c r="G29" i="8"/>
  <c r="D30" i="8"/>
  <c r="H30" i="8" s="1"/>
  <c r="G98" i="8"/>
  <c r="D68" i="8"/>
  <c r="H68" i="8" s="1"/>
  <c r="B67" i="8"/>
  <c r="B64" i="8"/>
  <c r="I64" i="8" s="1"/>
  <c r="B65" i="8"/>
  <c r="D162" i="8"/>
  <c r="H162" i="8" s="1"/>
  <c r="B161" i="8"/>
  <c r="B160" i="8"/>
  <c r="I160" i="8" s="1"/>
  <c r="F164" i="8"/>
  <c r="E161" i="8"/>
  <c r="G165" i="8"/>
  <c r="C161" i="8"/>
  <c r="E79" i="8"/>
  <c r="F79" i="8"/>
  <c r="B71" i="8"/>
  <c r="F78" i="8"/>
  <c r="B79" i="8"/>
  <c r="C78" i="8"/>
  <c r="E29" i="8"/>
  <c r="B30" i="8"/>
  <c r="E97" i="8"/>
  <c r="G67" i="8"/>
  <c r="D65" i="8"/>
  <c r="H65" i="8" s="1"/>
  <c r="F69" i="8"/>
  <c r="E164" i="8"/>
  <c r="C164" i="8"/>
  <c r="B165" i="8"/>
  <c r="E139" i="8"/>
  <c r="B139" i="8"/>
  <c r="E47" i="8"/>
  <c r="C169" i="8"/>
  <c r="C71" i="8"/>
  <c r="E74" i="8"/>
  <c r="F138" i="8"/>
  <c r="F50" i="8"/>
  <c r="F111" i="8"/>
  <c r="G111" i="8"/>
  <c r="B115" i="8"/>
  <c r="B88" i="8"/>
  <c r="I88" i="8" s="1"/>
  <c r="B89" i="8"/>
  <c r="B90" i="8"/>
  <c r="F203" i="8"/>
  <c r="D203" i="8"/>
  <c r="H203" i="8" s="1"/>
  <c r="B204" i="8"/>
  <c r="F122" i="8"/>
  <c r="D119" i="8"/>
  <c r="H119" i="8" s="1"/>
  <c r="F123" i="8"/>
  <c r="G119" i="8"/>
  <c r="D38" i="8"/>
  <c r="H38" i="8" s="1"/>
  <c r="B37" i="8"/>
  <c r="C170" i="8"/>
  <c r="G181" i="8"/>
  <c r="G180" i="8"/>
  <c r="F158" i="8"/>
  <c r="E156" i="8"/>
  <c r="B62" i="8"/>
  <c r="D59" i="8"/>
  <c r="H59" i="8" s="1"/>
  <c r="C59" i="8"/>
  <c r="E60" i="8"/>
  <c r="G137" i="8"/>
  <c r="E48" i="8"/>
  <c r="D169" i="8"/>
  <c r="H169" i="8" s="1"/>
  <c r="E71" i="8"/>
  <c r="D48" i="8"/>
  <c r="H48" i="8" s="1"/>
  <c r="B108" i="8"/>
  <c r="E109" i="8"/>
  <c r="F113" i="8"/>
  <c r="E89" i="8"/>
  <c r="F92" i="8"/>
  <c r="D90" i="8"/>
  <c r="H90" i="8" s="1"/>
  <c r="I90" i="8" s="1"/>
  <c r="G91" i="8"/>
  <c r="G203" i="8"/>
  <c r="G204" i="8"/>
  <c r="C206" i="8"/>
  <c r="B203" i="8"/>
  <c r="F119" i="8"/>
  <c r="C119" i="8"/>
  <c r="G121" i="8"/>
  <c r="C38" i="8"/>
  <c r="B36" i="8"/>
  <c r="B181" i="8"/>
  <c r="C180" i="8"/>
  <c r="E155" i="8"/>
  <c r="C157" i="8"/>
  <c r="F159" i="8"/>
  <c r="F60" i="8"/>
  <c r="G62" i="8"/>
  <c r="F62" i="8"/>
  <c r="B48" i="8"/>
  <c r="G39" i="8"/>
  <c r="D36" i="8"/>
  <c r="H36" i="8" s="1"/>
  <c r="B74" i="8"/>
  <c r="C137" i="8"/>
  <c r="B49" i="8"/>
  <c r="E73" i="8"/>
  <c r="F72" i="8"/>
  <c r="B140" i="8"/>
  <c r="G51" i="8"/>
  <c r="C24" i="8"/>
  <c r="C108" i="8"/>
  <c r="E108" i="8"/>
  <c r="D113" i="8"/>
  <c r="H113" i="8" s="1"/>
  <c r="I113" i="8" s="1"/>
  <c r="E90" i="8"/>
  <c r="F91" i="8"/>
  <c r="C90" i="8"/>
  <c r="G92" i="8"/>
  <c r="B206" i="8"/>
  <c r="E203" i="8"/>
  <c r="C204" i="8"/>
  <c r="F204" i="8"/>
  <c r="E121" i="8"/>
  <c r="B123" i="8"/>
  <c r="C122" i="8"/>
  <c r="B35" i="8"/>
  <c r="C168" i="8"/>
  <c r="E182" i="8"/>
  <c r="G179" i="8"/>
  <c r="F155" i="8"/>
  <c r="G155" i="8"/>
  <c r="B154" i="8"/>
  <c r="I154" i="8" s="1"/>
  <c r="G60" i="8"/>
  <c r="F63" i="8"/>
  <c r="G61" i="8"/>
  <c r="D50" i="8"/>
  <c r="H50" i="8" s="1"/>
  <c r="F168" i="8"/>
  <c r="D137" i="8"/>
  <c r="H137" i="8" s="1"/>
  <c r="B47" i="8"/>
  <c r="F117" i="8"/>
  <c r="B72" i="8"/>
  <c r="C72" i="8"/>
  <c r="D139" i="8"/>
  <c r="H139" i="8" s="1"/>
  <c r="C47" i="8"/>
  <c r="B27" i="8"/>
  <c r="B109" i="8"/>
  <c r="F110" i="8"/>
  <c r="B92" i="8"/>
  <c r="C89" i="8"/>
  <c r="C203" i="8"/>
  <c r="E205" i="8"/>
  <c r="C120" i="8"/>
  <c r="E122" i="8"/>
  <c r="D121" i="8"/>
  <c r="H121" i="8" s="1"/>
  <c r="G37" i="8"/>
  <c r="C36" i="8"/>
  <c r="F169" i="8"/>
  <c r="F180" i="8"/>
  <c r="F179" i="8"/>
  <c r="G159" i="8"/>
  <c r="G156" i="8"/>
  <c r="D62" i="8"/>
  <c r="H62" i="8" s="1"/>
  <c r="E62" i="8"/>
  <c r="F59" i="8"/>
  <c r="G194" i="8"/>
  <c r="F170" i="8"/>
  <c r="C167" i="8"/>
  <c r="F167" i="8"/>
  <c r="D41" i="8"/>
  <c r="H41" i="8" s="1"/>
  <c r="D42" i="8"/>
  <c r="H42" i="8" s="1"/>
  <c r="C43" i="8"/>
  <c r="B41" i="8"/>
  <c r="F191" i="8"/>
  <c r="F71" i="8"/>
  <c r="E72" i="8"/>
  <c r="G75" i="8"/>
  <c r="G74" i="8"/>
  <c r="B136" i="8"/>
  <c r="I136" i="8" s="1"/>
  <c r="F140" i="8"/>
  <c r="B137" i="8"/>
  <c r="G80" i="8"/>
  <c r="F80" i="8"/>
  <c r="B77" i="8"/>
  <c r="E77" i="8"/>
  <c r="C48" i="8"/>
  <c r="F51" i="8"/>
  <c r="G49" i="8"/>
  <c r="D49" i="8"/>
  <c r="H49" i="8" s="1"/>
  <c r="G25" i="8"/>
  <c r="E167" i="8"/>
  <c r="B168" i="8"/>
  <c r="G170" i="8"/>
  <c r="C44" i="8"/>
  <c r="G41" i="8"/>
  <c r="E42" i="8"/>
  <c r="D43" i="8"/>
  <c r="H43" i="8" s="1"/>
  <c r="E194" i="8"/>
  <c r="C49" i="8"/>
  <c r="B51" i="8"/>
  <c r="C74" i="8"/>
  <c r="F74" i="8"/>
  <c r="B73" i="8"/>
  <c r="E137" i="8"/>
  <c r="E140" i="8"/>
  <c r="G138" i="8"/>
  <c r="D140" i="8"/>
  <c r="H140" i="8" s="1"/>
  <c r="G47" i="8"/>
  <c r="C50" i="8"/>
  <c r="F49" i="8"/>
  <c r="E23" i="8"/>
  <c r="F23" i="8"/>
  <c r="E168" i="8"/>
  <c r="F171" i="8"/>
  <c r="B171" i="8"/>
  <c r="G169" i="8"/>
  <c r="F45" i="8"/>
  <c r="C41" i="8"/>
  <c r="B45" i="8"/>
  <c r="D193" i="8"/>
  <c r="H193" i="8" s="1"/>
  <c r="B46" i="8"/>
  <c r="I46" i="8" s="1"/>
  <c r="D24" i="8"/>
  <c r="H24" i="8" s="1"/>
  <c r="D167" i="8"/>
  <c r="H167" i="8" s="1"/>
  <c r="E170" i="8"/>
  <c r="F41" i="8"/>
  <c r="B44" i="8"/>
  <c r="E41" i="8"/>
  <c r="B75" i="8"/>
  <c r="F141" i="8"/>
  <c r="C140" i="8"/>
  <c r="B138" i="8"/>
  <c r="E49" i="8"/>
  <c r="F47" i="8"/>
  <c r="G50" i="8"/>
  <c r="C23" i="8"/>
  <c r="G26" i="8"/>
  <c r="G171" i="8"/>
  <c r="B166" i="8"/>
  <c r="I166" i="8" s="1"/>
  <c r="B170" i="8"/>
  <c r="G167" i="8"/>
  <c r="E43" i="8"/>
  <c r="B40" i="8"/>
  <c r="I40" i="8" s="1"/>
  <c r="F44" i="8"/>
  <c r="D194" i="8"/>
  <c r="H194" i="8" s="1"/>
  <c r="G43" i="8"/>
  <c r="G45" i="8"/>
  <c r="D44" i="8"/>
  <c r="H44" i="8" s="1"/>
  <c r="C42" i="8"/>
  <c r="G140" i="8"/>
  <c r="C138" i="8"/>
  <c r="B141" i="8"/>
  <c r="G48" i="8"/>
  <c r="G168" i="8"/>
  <c r="E44" i="8"/>
  <c r="E191" i="8"/>
  <c r="G71" i="8"/>
  <c r="C73" i="8"/>
  <c r="G141" i="8"/>
  <c r="F75" i="8"/>
  <c r="D72" i="8"/>
  <c r="H72" i="8" s="1"/>
  <c r="G139" i="8"/>
  <c r="C139" i="8"/>
  <c r="E138" i="8"/>
  <c r="C77" i="8"/>
  <c r="D77" i="8"/>
  <c r="H77" i="8" s="1"/>
  <c r="I77" i="8" s="1"/>
  <c r="E50" i="8"/>
  <c r="D47" i="8"/>
  <c r="H47" i="8" s="1"/>
  <c r="D25" i="8"/>
  <c r="H25" i="8" s="1"/>
  <c r="D23" i="8"/>
  <c r="H23" i="8" s="1"/>
  <c r="D170" i="8"/>
  <c r="H170" i="8" s="1"/>
  <c r="B167" i="8"/>
  <c r="B169" i="8"/>
  <c r="B43" i="8"/>
  <c r="G44" i="8"/>
  <c r="F193" i="8"/>
  <c r="F95" i="8"/>
  <c r="D95" i="8"/>
  <c r="H95" i="8" s="1"/>
  <c r="I95" i="8" s="1"/>
  <c r="B96" i="8"/>
  <c r="D114" i="8"/>
  <c r="H114" i="8" s="1"/>
  <c r="I114" i="8" s="1"/>
  <c r="G95" i="8"/>
  <c r="G99" i="8"/>
  <c r="B94" i="8"/>
  <c r="I94" i="8" s="1"/>
  <c r="D37" i="8"/>
  <c r="H37" i="8" s="1"/>
  <c r="F37" i="8"/>
  <c r="F35" i="8"/>
  <c r="F39" i="8"/>
  <c r="F99" i="8"/>
  <c r="F97" i="8"/>
  <c r="E113" i="8"/>
  <c r="C98" i="8"/>
  <c r="G97" i="8"/>
  <c r="G96" i="8"/>
  <c r="B98" i="8"/>
  <c r="F38" i="8"/>
  <c r="C35" i="8"/>
  <c r="B34" i="8"/>
  <c r="I34" i="8" s="1"/>
  <c r="E149" i="8"/>
  <c r="E96" i="8"/>
  <c r="C113" i="8"/>
  <c r="B99" i="8"/>
  <c r="C96" i="8"/>
  <c r="B97" i="8"/>
  <c r="E98" i="8"/>
  <c r="G35" i="8"/>
  <c r="G38" i="8"/>
  <c r="E36" i="8"/>
  <c r="F151" i="8"/>
  <c r="D96" i="8"/>
  <c r="H96" i="8" s="1"/>
  <c r="I96" i="8" s="1"/>
  <c r="D98" i="8"/>
  <c r="H98" i="8" s="1"/>
  <c r="I98" i="8" s="1"/>
  <c r="F98" i="8"/>
  <c r="F150" i="8"/>
  <c r="C114" i="8"/>
  <c r="C115" i="8"/>
  <c r="F96" i="8"/>
  <c r="B95" i="8"/>
  <c r="C95" i="8"/>
  <c r="B38" i="8"/>
  <c r="E35" i="8"/>
  <c r="B151" i="8"/>
  <c r="F152" i="8"/>
  <c r="E150" i="8"/>
  <c r="F195" i="8"/>
  <c r="F194" i="8"/>
  <c r="D191" i="8"/>
  <c r="H191" i="8" s="1"/>
  <c r="F192" i="8"/>
  <c r="C26" i="8"/>
  <c r="E24" i="8"/>
  <c r="B26" i="8"/>
  <c r="E25" i="8"/>
  <c r="D151" i="8"/>
  <c r="H151" i="8" s="1"/>
  <c r="B149" i="8"/>
  <c r="G151" i="8"/>
  <c r="B194" i="8"/>
  <c r="D192" i="8"/>
  <c r="H192" i="8" s="1"/>
  <c r="G193" i="8"/>
  <c r="C194" i="8"/>
  <c r="C25" i="8"/>
  <c r="F153" i="8"/>
  <c r="E151" i="8"/>
  <c r="B25" i="8"/>
  <c r="G27" i="8"/>
  <c r="G24" i="8"/>
  <c r="C152" i="8"/>
  <c r="B153" i="8"/>
  <c r="D149" i="8"/>
  <c r="H149" i="8" s="1"/>
  <c r="C149" i="8"/>
  <c r="C193" i="8"/>
  <c r="E193" i="8"/>
  <c r="C192" i="8"/>
  <c r="D152" i="8"/>
  <c r="H152" i="8" s="1"/>
  <c r="G150" i="8"/>
  <c r="F26" i="8"/>
  <c r="E152" i="8"/>
  <c r="C151" i="8"/>
  <c r="F27" i="8"/>
  <c r="B23" i="8"/>
  <c r="F24" i="8"/>
  <c r="I19" i="8"/>
  <c r="G149" i="8"/>
  <c r="C150" i="8"/>
  <c r="G152" i="8"/>
  <c r="F149" i="8"/>
  <c r="G192" i="8"/>
  <c r="B195" i="8"/>
  <c r="B192" i="8"/>
  <c r="B148" i="8"/>
  <c r="I148" i="8" s="1"/>
  <c r="D150" i="8"/>
  <c r="H150" i="8" s="1"/>
  <c r="D26" i="8"/>
  <c r="H26" i="8" s="1"/>
  <c r="B24" i="8"/>
  <c r="G195" i="8"/>
  <c r="C191" i="8"/>
  <c r="B193" i="8"/>
  <c r="F25" i="8"/>
  <c r="B22" i="8"/>
  <c r="I22" i="8" s="1"/>
  <c r="G153" i="8"/>
  <c r="B152" i="8"/>
  <c r="B191" i="8"/>
  <c r="E192" i="8"/>
  <c r="B190" i="8"/>
  <c r="I190" i="8" s="1"/>
  <c r="D116" i="8"/>
  <c r="H116" i="8" s="1"/>
  <c r="I116" i="8" s="1"/>
  <c r="B117" i="8"/>
  <c r="D115" i="8"/>
  <c r="H115" i="8" s="1"/>
  <c r="I115" i="8" s="1"/>
  <c r="B112" i="8"/>
  <c r="I112" i="8" s="1"/>
  <c r="D108" i="8"/>
  <c r="H108" i="8" s="1"/>
  <c r="I108" i="8" s="1"/>
  <c r="G109" i="8"/>
  <c r="F107" i="8"/>
  <c r="F116" i="8"/>
  <c r="E114" i="8"/>
  <c r="G113" i="8"/>
  <c r="G117" i="8"/>
  <c r="C179" i="8"/>
  <c r="E181" i="8"/>
  <c r="F181" i="8"/>
  <c r="F157" i="8"/>
  <c r="G158" i="8"/>
  <c r="F156" i="8"/>
  <c r="G157" i="8"/>
  <c r="C116" i="8"/>
  <c r="F114" i="8"/>
  <c r="B113" i="8"/>
  <c r="I20" i="8"/>
  <c r="F108" i="8"/>
  <c r="C110" i="8"/>
  <c r="G107" i="8"/>
  <c r="B107" i="8"/>
  <c r="G116" i="8"/>
  <c r="G114" i="8"/>
  <c r="E116" i="8"/>
  <c r="I105" i="8"/>
  <c r="I57" i="8"/>
  <c r="D182" i="8"/>
  <c r="H182" i="8" s="1"/>
  <c r="E179" i="8"/>
  <c r="F183" i="8"/>
  <c r="D181" i="8"/>
  <c r="H181" i="8" s="1"/>
  <c r="B155" i="8"/>
  <c r="B156" i="8"/>
  <c r="C155" i="8"/>
  <c r="I18" i="8"/>
  <c r="B116" i="8"/>
  <c r="I17" i="8"/>
  <c r="C107" i="8"/>
  <c r="D109" i="8"/>
  <c r="H109" i="8" s="1"/>
  <c r="I109" i="8" s="1"/>
  <c r="G110" i="8"/>
  <c r="F115" i="8"/>
  <c r="E115" i="8"/>
  <c r="B179" i="8"/>
  <c r="G183" i="8"/>
  <c r="C181" i="8"/>
  <c r="C158" i="8"/>
  <c r="D158" i="8"/>
  <c r="H158" i="8" s="1"/>
  <c r="I147" i="8"/>
  <c r="I21" i="8"/>
  <c r="I191" i="8" l="1"/>
  <c r="I125" i="8"/>
  <c r="I149" i="8"/>
  <c r="I194" i="8"/>
  <c r="I157" i="8"/>
  <c r="I120" i="8"/>
  <c r="I188" i="8"/>
  <c r="I206" i="8"/>
  <c r="I134" i="8"/>
  <c r="I133" i="8"/>
  <c r="I128" i="8"/>
  <c r="I162" i="8"/>
  <c r="I138" i="8"/>
  <c r="I180" i="8"/>
  <c r="I186" i="8"/>
  <c r="I205" i="8"/>
  <c r="I182" i="8"/>
  <c r="I121" i="8"/>
  <c r="I137" i="8"/>
  <c r="I169" i="8"/>
  <c r="I119" i="8"/>
  <c r="I161" i="8"/>
  <c r="I174" i="8"/>
  <c r="I187" i="8"/>
  <c r="I151" i="8"/>
  <c r="I163" i="8"/>
  <c r="I204" i="8"/>
  <c r="I122" i="8"/>
  <c r="I168" i="8"/>
  <c r="I156" i="8"/>
  <c r="I87" i="8"/>
  <c r="I129" i="8"/>
  <c r="I127" i="8"/>
  <c r="I200" i="8"/>
  <c r="I193" i="8"/>
  <c r="I198" i="8"/>
  <c r="I176" i="8"/>
  <c r="I199" i="8"/>
  <c r="I150" i="8"/>
  <c r="I167" i="8"/>
  <c r="I140" i="8"/>
  <c r="I126" i="8"/>
  <c r="I173" i="8"/>
  <c r="I139" i="8"/>
  <c r="I158" i="8"/>
  <c r="I181" i="8"/>
  <c r="I152" i="8"/>
  <c r="I192" i="8"/>
  <c r="I170" i="8"/>
  <c r="I179" i="8"/>
  <c r="I155" i="8"/>
  <c r="I175" i="8"/>
  <c r="I132" i="8"/>
  <c r="I185" i="8"/>
  <c r="I203" i="8"/>
  <c r="I197" i="8"/>
  <c r="I164" i="8"/>
  <c r="I131" i="8"/>
  <c r="I135" i="8"/>
  <c r="I201" i="8"/>
  <c r="I207" i="8"/>
  <c r="I85" i="8"/>
  <c r="I177" i="8"/>
  <c r="I189" i="8"/>
  <c r="I81" i="8"/>
  <c r="I99" i="8"/>
  <c r="I71" i="8"/>
  <c r="I78" i="8"/>
  <c r="I79" i="8"/>
  <c r="I72" i="8"/>
  <c r="I69" i="8"/>
  <c r="I75" i="8"/>
  <c r="I65" i="8"/>
  <c r="I33" i="8"/>
  <c r="I68" i="8"/>
  <c r="I73" i="8"/>
  <c r="I48" i="8"/>
  <c r="I61" i="8"/>
  <c r="I59" i="8"/>
  <c r="I47" i="8"/>
  <c r="I42" i="8"/>
  <c r="I62" i="8"/>
  <c r="I123" i="8"/>
  <c r="I29" i="8"/>
  <c r="I30" i="8"/>
  <c r="I31" i="8"/>
  <c r="I159" i="8"/>
  <c r="I111" i="8"/>
  <c r="I32" i="8"/>
  <c r="I36" i="8"/>
  <c r="I39" i="8"/>
  <c r="I63" i="8"/>
  <c r="I49" i="8"/>
  <c r="I165" i="8"/>
  <c r="I51" i="8"/>
  <c r="I171" i="8"/>
  <c r="I35" i="8"/>
  <c r="I50" i="8"/>
  <c r="I195" i="8"/>
  <c r="I25" i="8"/>
  <c r="I141" i="8"/>
  <c r="I43" i="8"/>
  <c r="I37" i="8"/>
  <c r="I23" i="8"/>
  <c r="I117" i="8"/>
  <c r="I41" i="8"/>
  <c r="I38" i="8"/>
  <c r="I45" i="8"/>
  <c r="I44" i="8"/>
  <c r="I24" i="8"/>
  <c r="I27" i="8"/>
  <c r="I153" i="8"/>
  <c r="I26" i="8"/>
  <c r="I183" i="8"/>
</calcChain>
</file>

<file path=xl/sharedStrings.xml><?xml version="1.0" encoding="utf-8"?>
<sst xmlns="http://schemas.openxmlformats.org/spreadsheetml/2006/main" count="372" uniqueCount="125">
  <si>
    <t>The sheets is this workbook are:</t>
  </si>
  <si>
    <t>instructions</t>
  </si>
  <si>
    <t>this sheet</t>
  </si>
  <si>
    <t>before session 1</t>
  </si>
  <si>
    <t>competitor names and seating for session 1</t>
  </si>
  <si>
    <t>after session 1</t>
  </si>
  <si>
    <t>results of session 1 and seating for session 2</t>
  </si>
  <si>
    <t>after session 2</t>
  </si>
  <si>
    <t>results of session 2 and seating for session 3</t>
  </si>
  <si>
    <t>after session 3</t>
  </si>
  <si>
    <t>results of session 3 and seating for session 4</t>
  </si>
  <si>
    <t>after session 4</t>
  </si>
  <si>
    <t>results of session 4</t>
  </si>
  <si>
    <t>result</t>
  </si>
  <si>
    <t>summary of results</t>
  </si>
  <si>
    <t>Inputs</t>
  </si>
  <si>
    <t>A)</t>
  </si>
  <si>
    <t>Competitor names are entered in the "before session 1" sheet - more can be added at any time</t>
  </si>
  <si>
    <t>B)</t>
  </si>
  <si>
    <t>C)</t>
  </si>
  <si>
    <t xml:space="preserve">Players not taking part in a session get no match points for it. </t>
  </si>
  <si>
    <t>If no players are entered for a session the result is calculated without it.</t>
  </si>
  <si>
    <r>
      <t>Note</t>
    </r>
    <r>
      <rPr>
        <sz val="10"/>
        <rFont val="Arial"/>
      </rPr>
      <t xml:space="preserve">: in these sheets, the players of each </t>
    </r>
    <r>
      <rPr>
        <b/>
        <sz val="10"/>
        <rFont val="Arial"/>
        <family val="2"/>
      </rPr>
      <t>table</t>
    </r>
    <r>
      <rPr>
        <sz val="10"/>
        <rFont val="Arial"/>
      </rPr>
      <t xml:space="preserve"> are grouped together, for ease of entering results.</t>
    </r>
  </si>
  <si>
    <r>
      <t xml:space="preserve">In the printed forms (Auswertungstabellen), the players in each </t>
    </r>
    <r>
      <rPr>
        <b/>
        <sz val="10"/>
        <rFont val="Arial"/>
        <family val="2"/>
      </rPr>
      <t xml:space="preserve">seat </t>
    </r>
    <r>
      <rPr>
        <sz val="10"/>
        <rFont val="Arial"/>
      </rPr>
      <t>are grouped together, for ease of calculating the average result for each seat</t>
    </r>
  </si>
  <si>
    <t>Dictionary</t>
  </si>
  <si>
    <t>session</t>
  </si>
  <si>
    <t>Serie</t>
  </si>
  <si>
    <t>Ser.</t>
  </si>
  <si>
    <t>start number</t>
  </si>
  <si>
    <t>Start-Nr.</t>
  </si>
  <si>
    <t>table</t>
  </si>
  <si>
    <t>Tisch</t>
  </si>
  <si>
    <t>seat</t>
  </si>
  <si>
    <t>Platz</t>
  </si>
  <si>
    <t>Pl.</t>
  </si>
  <si>
    <t>Ergebnis</t>
  </si>
  <si>
    <t>Ergebn.</t>
  </si>
  <si>
    <t>average</t>
  </si>
  <si>
    <t>Schnitt</t>
  </si>
  <si>
    <t>deviation</t>
  </si>
  <si>
    <t>Abweichung</t>
  </si>
  <si>
    <t>Abw.</t>
  </si>
  <si>
    <t>match points (MP)</t>
  </si>
  <si>
    <t>Wertungspunkte</t>
  </si>
  <si>
    <t>W.P.</t>
  </si>
  <si>
    <t>position</t>
  </si>
  <si>
    <t>Plazierung</t>
  </si>
  <si>
    <t>Plaz.</t>
  </si>
  <si>
    <t>Before session 1</t>
  </si>
  <si>
    <t>Next session: 1</t>
  </si>
  <si>
    <t>Players:</t>
  </si>
  <si>
    <t>listing</t>
  </si>
  <si>
    <t>Start</t>
  </si>
  <si>
    <t>Seats/table:</t>
  </si>
  <si>
    <t>for next</t>
  </si>
  <si>
    <t>order</t>
  </si>
  <si>
    <t>Player name</t>
  </si>
  <si>
    <t>number</t>
  </si>
  <si>
    <t>Tables:</t>
  </si>
  <si>
    <t>1 - 32</t>
  </si>
  <si>
    <t>Playing?</t>
  </si>
  <si>
    <t>Table</t>
  </si>
  <si>
    <t>Seat</t>
  </si>
  <si>
    <t>seating</t>
  </si>
  <si>
    <t>sheet</t>
  </si>
  <si>
    <t>Scoring between session 1 and 2</t>
  </si>
  <si>
    <t>Next session 2</t>
  </si>
  <si>
    <t>Current session 1</t>
  </si>
  <si>
    <t>Start No.</t>
  </si>
  <si>
    <t>Position</t>
  </si>
  <si>
    <t>in previous</t>
  </si>
  <si>
    <t>Result</t>
  </si>
  <si>
    <t>Average</t>
  </si>
  <si>
    <t>Deviation</t>
  </si>
  <si>
    <t>MP</t>
  </si>
  <si>
    <t>Scoring between session 2 and 3</t>
  </si>
  <si>
    <t>Next session 3</t>
  </si>
  <si>
    <t>Current session 2</t>
  </si>
  <si>
    <t>Cumulative</t>
  </si>
  <si>
    <t>Scoring between session 3 and 4</t>
  </si>
  <si>
    <t>Next session 4</t>
  </si>
  <si>
    <t>Current session 3</t>
  </si>
  <si>
    <t>Scoring after session 4</t>
  </si>
  <si>
    <t>Current session 4</t>
  </si>
  <si>
    <t>for</t>
  </si>
  <si>
    <t>results</t>
  </si>
  <si>
    <t>cumul after</t>
  </si>
  <si>
    <t>final</t>
  </si>
  <si>
    <t>start no</t>
  </si>
  <si>
    <t>session 1</t>
  </si>
  <si>
    <t>session 2</t>
  </si>
  <si>
    <t>session 3</t>
  </si>
  <si>
    <t>session 4</t>
  </si>
  <si>
    <t>Dev</t>
  </si>
  <si>
    <t>Revised Oct 2004 to add average MP for byes for seating purposes</t>
  </si>
  <si>
    <t>Byes get</t>
  </si>
  <si>
    <t>MP for</t>
  </si>
  <si>
    <t>rank</t>
  </si>
  <si>
    <t xml:space="preserve"> </t>
  </si>
  <si>
    <t>&lt;th colspan=2&gt;Total&lt;/th&gt;</t>
  </si>
  <si>
    <t>&lt;/tr&gt;</t>
  </si>
  <si>
    <t>ffffff</t>
  </si>
  <si>
    <t>&lt;tr&gt;&lt;th&gt;Name&lt;/th&gt;</t>
  </si>
  <si>
    <t>e0fff0</t>
  </si>
  <si>
    <t>&lt;th colspan=2&gt;&lt;font size=-2&gt;table seat&lt;/font&gt;&lt;/th&gt;&lt;th&gt;score&lt;/th&gt;&lt;th&gt;MP&lt;/th&gt;&lt;th&gt;diff&amp;nbsp;&amp;nbsp;&amp;nbsp;&amp;nbsp;&amp;nbsp;&lt;/th&gt;</t>
  </si>
  <si>
    <t>fff0f0</t>
  </si>
  <si>
    <t>ffffe0</t>
  </si>
  <si>
    <t>&lt;th&gt;MP&lt;/th&gt;&lt;th&gt;diff&lt;/th&gt;</t>
  </si>
  <si>
    <t>&lt;table cellspacing=0 border=0&gt;</t>
  </si>
  <si>
    <t>boards:</t>
  </si>
  <si>
    <t>D)</t>
  </si>
  <si>
    <t>After a session, the number of boards played in that session is entered</t>
  </si>
  <si>
    <t>Revised July 2009 to have input of boards/session, and to generate html output</t>
  </si>
  <si>
    <t>After a session, players' results are entered</t>
  </si>
  <si>
    <t>9-player all play all version created October 2014</t>
  </si>
  <si>
    <t xml:space="preserve">The nine initial players are assigned numbers from 1 to 9. </t>
  </si>
  <si>
    <t>It is possible for two players P1 and P2 to share a seat, playing in different sessions. In this case P2's number is P1+10.</t>
  </si>
  <si>
    <t>For example if player 4 cannot play all sessions, player 14 can substitute in some of them.</t>
  </si>
  <si>
    <t>To arrange the seating for the coming session specify who is playing in the next session (1=playing, 0 or empty cell = not playing)</t>
  </si>
  <si>
    <t>Either player p or player p+10 must play, not both - for example player 3 OR 13.</t>
  </si>
  <si>
    <t>There are always 3 players at each table.</t>
  </si>
  <si>
    <t>BSkA DUPLICATE SKAT scoring spreadsheet</t>
  </si>
  <si>
    <t>ALL PLAY ALL EDITION FOR 9 PLAYERS</t>
  </si>
  <si>
    <t>html</t>
  </si>
  <si>
    <t>code to display result on a web page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</si>
</sst>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00"/>
    <numFmt numFmtId="165" formatCode="0.0"/>
  </numFmts>
  <fonts count="4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/>
    <xf numFmtId="164" fontId="0" fillId="2" borderId="4" xfId="0" applyNumberFormat="1" applyFill="1" applyBorder="1" applyAlignment="1">
      <alignment horizontal="center"/>
    </xf>
    <xf numFmtId="164" fontId="0" fillId="2" borderId="5" xfId="0" applyNumberForma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3" borderId="7" xfId="0" applyFill="1" applyBorder="1" applyProtection="1">
      <protection locked="0"/>
    </xf>
    <xf numFmtId="164" fontId="0" fillId="2" borderId="8" xfId="0" applyNumberForma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7" xfId="0" applyFill="1" applyBorder="1"/>
    <xf numFmtId="0" fontId="0" fillId="3" borderId="7" xfId="0" applyFill="1" applyBorder="1" applyAlignment="1" applyProtection="1">
      <alignment horizontal="center"/>
      <protection locked="0"/>
    </xf>
    <xf numFmtId="0" fontId="0" fillId="2" borderId="1" xfId="0" applyFill="1" applyBorder="1"/>
    <xf numFmtId="0" fontId="0" fillId="2" borderId="10" xfId="0" applyFill="1" applyBorder="1"/>
    <xf numFmtId="0" fontId="0" fillId="2" borderId="2" xfId="0" applyFill="1" applyBorder="1"/>
    <xf numFmtId="0" fontId="1" fillId="2" borderId="11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7" xfId="0" applyFont="1" applyFill="1" applyBorder="1"/>
    <xf numFmtId="0" fontId="0" fillId="2" borderId="12" xfId="0" applyFill="1" applyBorder="1"/>
    <xf numFmtId="0" fontId="0" fillId="2" borderId="13" xfId="0" applyFill="1" applyBorder="1"/>
    <xf numFmtId="0" fontId="0" fillId="2" borderId="9" xfId="0" applyFill="1" applyBorder="1"/>
    <xf numFmtId="0" fontId="0" fillId="2" borderId="0" xfId="0" applyFill="1" applyBorder="1"/>
    <xf numFmtId="0" fontId="0" fillId="2" borderId="6" xfId="0" applyFill="1" applyBorder="1"/>
    <xf numFmtId="0" fontId="0" fillId="2" borderId="4" xfId="0" applyFill="1" applyBorder="1"/>
    <xf numFmtId="0" fontId="0" fillId="2" borderId="5" xfId="0" applyFill="1" applyBorder="1"/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164" fontId="0" fillId="2" borderId="0" xfId="0" applyNumberFormat="1" applyFill="1" applyBorder="1"/>
    <xf numFmtId="0" fontId="1" fillId="2" borderId="2" xfId="0" applyFont="1" applyFill="1" applyBorder="1"/>
    <xf numFmtId="0" fontId="0" fillId="2" borderId="8" xfId="0" applyFill="1" applyBorder="1"/>
    <xf numFmtId="0" fontId="1" fillId="2" borderId="2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1" fillId="2" borderId="15" xfId="0" applyFont="1" applyFill="1" applyBorder="1"/>
    <xf numFmtId="0" fontId="1" fillId="2" borderId="11" xfId="0" applyFont="1" applyFill="1" applyBorder="1"/>
    <xf numFmtId="0" fontId="1" fillId="2" borderId="0" xfId="0" applyFont="1" applyFill="1" applyAlignment="1">
      <alignment horizontal="left"/>
    </xf>
    <xf numFmtId="0" fontId="1" fillId="2" borderId="0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1" xfId="0" applyFill="1" applyBorder="1"/>
    <xf numFmtId="0" fontId="0" fillId="2" borderId="0" xfId="0" applyFill="1" applyAlignment="1">
      <alignment horizontal="left"/>
    </xf>
    <xf numFmtId="0" fontId="1" fillId="2" borderId="10" xfId="0" applyFon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4" borderId="0" xfId="0" applyFont="1" applyFill="1"/>
    <xf numFmtId="0" fontId="0" fillId="4" borderId="0" xfId="0" applyFill="1"/>
    <xf numFmtId="0" fontId="1" fillId="2" borderId="10" xfId="0" applyFont="1" applyFill="1" applyBorder="1"/>
    <xf numFmtId="0" fontId="0" fillId="0" borderId="7" xfId="0" applyFill="1" applyBorder="1" applyProtection="1">
      <protection locked="0"/>
    </xf>
    <xf numFmtId="17" fontId="0" fillId="2" borderId="11" xfId="0" quotePrefix="1" applyNumberForma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165" fontId="0" fillId="0" borderId="0" xfId="0" applyNumberFormat="1"/>
    <xf numFmtId="165" fontId="0" fillId="2" borderId="0" xfId="0" applyNumberFormat="1" applyFill="1" applyBorder="1"/>
    <xf numFmtId="165" fontId="0" fillId="2" borderId="8" xfId="0" applyNumberFormat="1" applyFill="1" applyBorder="1"/>
    <xf numFmtId="165" fontId="0" fillId="2" borderId="4" xfId="0" applyNumberFormat="1" applyFill="1" applyBorder="1" applyAlignment="1">
      <alignment horizontal="center"/>
    </xf>
    <xf numFmtId="165" fontId="0" fillId="2" borderId="5" xfId="0" applyNumberFormat="1" applyFill="1" applyBorder="1" applyAlignment="1">
      <alignment horizontal="center"/>
    </xf>
    <xf numFmtId="1" fontId="0" fillId="0" borderId="0" xfId="0" applyNumberFormat="1"/>
    <xf numFmtId="0" fontId="0" fillId="0" borderId="0" xfId="0" applyAlignment="1">
      <alignment horizontal="left"/>
    </xf>
    <xf numFmtId="2" fontId="0" fillId="0" borderId="0" xfId="0" applyNumberFormat="1"/>
    <xf numFmtId="1" fontId="0" fillId="4" borderId="0" xfId="0" applyNumberFormat="1" applyFill="1"/>
    <xf numFmtId="1" fontId="0" fillId="3" borderId="7" xfId="0" applyNumberFormat="1" applyFill="1" applyBorder="1" applyAlignment="1" applyProtection="1">
      <alignment horizontal="left"/>
      <protection locked="0"/>
    </xf>
    <xf numFmtId="0" fontId="0" fillId="4" borderId="0" xfId="0" applyFill="1" applyAlignment="1">
      <alignment horizontal="center"/>
    </xf>
    <xf numFmtId="0" fontId="2" fillId="4" borderId="0" xfId="0" applyFont="1" applyFill="1"/>
    <xf numFmtId="0" fontId="0" fillId="2" borderId="3" xfId="0" applyFill="1" applyBorder="1" applyProtection="1">
      <protection locked="0"/>
    </xf>
    <xf numFmtId="0" fontId="0" fillId="2" borderId="7" xfId="0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0"/>
  <sheetViews>
    <sheetView tabSelected="1" workbookViewId="0">
      <selection activeCell="A3" sqref="A3"/>
    </sheetView>
  </sheetViews>
  <sheetFormatPr defaultRowHeight="12.75" x14ac:dyDescent="0.2"/>
  <cols>
    <col min="1" max="1" width="4.7109375" style="53" customWidth="1"/>
    <col min="2" max="2" width="16.7109375" style="53" customWidth="1"/>
    <col min="3" max="16384" width="9.140625" style="53"/>
  </cols>
  <sheetData>
    <row r="1" spans="1:6" x14ac:dyDescent="0.2">
      <c r="A1" s="52" t="s">
        <v>121</v>
      </c>
      <c r="F1" s="53" t="s">
        <v>94</v>
      </c>
    </row>
    <row r="2" spans="1:6" x14ac:dyDescent="0.2">
      <c r="A2" s="52" t="s">
        <v>122</v>
      </c>
      <c r="F2" s="53" t="s">
        <v>112</v>
      </c>
    </row>
    <row r="3" spans="1:6" x14ac:dyDescent="0.2">
      <c r="F3" s="53" t="s">
        <v>114</v>
      </c>
    </row>
    <row r="4" spans="1:6" x14ac:dyDescent="0.2">
      <c r="A4" s="52" t="s">
        <v>0</v>
      </c>
    </row>
    <row r="5" spans="1:6" x14ac:dyDescent="0.2">
      <c r="B5" s="52" t="s">
        <v>1</v>
      </c>
      <c r="C5" s="53" t="s">
        <v>2</v>
      </c>
    </row>
    <row r="6" spans="1:6" x14ac:dyDescent="0.2">
      <c r="B6" s="52" t="s">
        <v>3</v>
      </c>
      <c r="C6" s="53" t="s">
        <v>4</v>
      </c>
    </row>
    <row r="7" spans="1:6" x14ac:dyDescent="0.2">
      <c r="B7" s="52" t="s">
        <v>5</v>
      </c>
      <c r="C7" s="53" t="s">
        <v>6</v>
      </c>
    </row>
    <row r="8" spans="1:6" x14ac:dyDescent="0.2">
      <c r="B8" s="52" t="s">
        <v>7</v>
      </c>
      <c r="C8" s="53" t="s">
        <v>8</v>
      </c>
    </row>
    <row r="9" spans="1:6" x14ac:dyDescent="0.2">
      <c r="B9" s="52" t="s">
        <v>9</v>
      </c>
      <c r="C9" s="53" t="s">
        <v>10</v>
      </c>
    </row>
    <row r="10" spans="1:6" x14ac:dyDescent="0.2">
      <c r="B10" s="52" t="s">
        <v>11</v>
      </c>
      <c r="C10" s="53" t="s">
        <v>12</v>
      </c>
    </row>
    <row r="11" spans="1:6" x14ac:dyDescent="0.2">
      <c r="B11" s="52" t="s">
        <v>13</v>
      </c>
      <c r="C11" s="53" t="s">
        <v>14</v>
      </c>
    </row>
    <row r="12" spans="1:6" x14ac:dyDescent="0.2">
      <c r="B12" s="52" t="s">
        <v>123</v>
      </c>
      <c r="C12" s="69" t="s">
        <v>124</v>
      </c>
    </row>
    <row r="14" spans="1:6" x14ac:dyDescent="0.2">
      <c r="A14" s="52" t="s">
        <v>15</v>
      </c>
    </row>
    <row r="15" spans="1:6" x14ac:dyDescent="0.2">
      <c r="A15" s="68" t="s">
        <v>16</v>
      </c>
      <c r="B15" s="53" t="s">
        <v>17</v>
      </c>
    </row>
    <row r="16" spans="1:6" x14ac:dyDescent="0.2">
      <c r="A16" s="68"/>
      <c r="B16" s="53" t="s">
        <v>115</v>
      </c>
    </row>
    <row r="17" spans="1:5" x14ac:dyDescent="0.2">
      <c r="A17" s="68"/>
      <c r="B17" s="53" t="s">
        <v>116</v>
      </c>
    </row>
    <row r="18" spans="1:5" x14ac:dyDescent="0.2">
      <c r="A18" s="68"/>
      <c r="B18" s="53" t="s">
        <v>117</v>
      </c>
    </row>
    <row r="19" spans="1:5" x14ac:dyDescent="0.2">
      <c r="A19" s="68" t="s">
        <v>18</v>
      </c>
      <c r="B19" s="53" t="s">
        <v>118</v>
      </c>
    </row>
    <row r="20" spans="1:5" x14ac:dyDescent="0.2">
      <c r="A20" s="68"/>
      <c r="B20" s="53" t="s">
        <v>119</v>
      </c>
    </row>
    <row r="21" spans="1:5" x14ac:dyDescent="0.2">
      <c r="A21" s="68"/>
      <c r="B21" s="53" t="s">
        <v>120</v>
      </c>
    </row>
    <row r="22" spans="1:5" x14ac:dyDescent="0.2">
      <c r="A22" s="68" t="s">
        <v>19</v>
      </c>
      <c r="B22" s="53" t="s">
        <v>111</v>
      </c>
    </row>
    <row r="23" spans="1:5" x14ac:dyDescent="0.2">
      <c r="A23" s="68" t="s">
        <v>110</v>
      </c>
      <c r="B23" s="53" t="s">
        <v>113</v>
      </c>
    </row>
    <row r="25" spans="1:5" x14ac:dyDescent="0.2">
      <c r="A25" s="53" t="s">
        <v>20</v>
      </c>
    </row>
    <row r="26" spans="1:5" x14ac:dyDescent="0.2">
      <c r="A26" s="53" t="s">
        <v>21</v>
      </c>
    </row>
    <row r="28" spans="1:5" x14ac:dyDescent="0.2">
      <c r="A28" s="52" t="s">
        <v>22</v>
      </c>
    </row>
    <row r="29" spans="1:5" x14ac:dyDescent="0.2">
      <c r="A29" s="53" t="s">
        <v>23</v>
      </c>
    </row>
    <row r="31" spans="1:5" x14ac:dyDescent="0.2">
      <c r="A31" s="52" t="s">
        <v>24</v>
      </c>
    </row>
    <row r="32" spans="1:5" x14ac:dyDescent="0.2">
      <c r="B32" s="53" t="s">
        <v>25</v>
      </c>
      <c r="C32" s="53" t="s">
        <v>26</v>
      </c>
      <c r="E32" s="53" t="s">
        <v>27</v>
      </c>
    </row>
    <row r="33" spans="2:5" x14ac:dyDescent="0.2">
      <c r="B33" s="53" t="s">
        <v>28</v>
      </c>
      <c r="C33" s="53" t="s">
        <v>29</v>
      </c>
    </row>
    <row r="34" spans="2:5" x14ac:dyDescent="0.2">
      <c r="B34" s="53" t="s">
        <v>30</v>
      </c>
      <c r="C34" s="53" t="s">
        <v>31</v>
      </c>
    </row>
    <row r="35" spans="2:5" x14ac:dyDescent="0.2">
      <c r="B35" s="53" t="s">
        <v>32</v>
      </c>
      <c r="C35" s="53" t="s">
        <v>33</v>
      </c>
      <c r="E35" s="53" t="s">
        <v>34</v>
      </c>
    </row>
    <row r="36" spans="2:5" x14ac:dyDescent="0.2">
      <c r="B36" s="53" t="s">
        <v>13</v>
      </c>
      <c r="C36" s="53" t="s">
        <v>35</v>
      </c>
      <c r="E36" s="53" t="s">
        <v>36</v>
      </c>
    </row>
    <row r="37" spans="2:5" x14ac:dyDescent="0.2">
      <c r="B37" s="53" t="s">
        <v>37</v>
      </c>
      <c r="C37" s="53" t="s">
        <v>38</v>
      </c>
    </row>
    <row r="38" spans="2:5" x14ac:dyDescent="0.2">
      <c r="B38" s="53" t="s">
        <v>39</v>
      </c>
      <c r="C38" s="53" t="s">
        <v>40</v>
      </c>
      <c r="E38" s="53" t="s">
        <v>41</v>
      </c>
    </row>
    <row r="39" spans="2:5" x14ac:dyDescent="0.2">
      <c r="B39" s="53" t="s">
        <v>42</v>
      </c>
      <c r="C39" s="53" t="s">
        <v>43</v>
      </c>
      <c r="E39" s="53" t="s">
        <v>44</v>
      </c>
    </row>
    <row r="40" spans="2:5" x14ac:dyDescent="0.2">
      <c r="B40" s="53" t="s">
        <v>45</v>
      </c>
      <c r="C40" s="53" t="s">
        <v>46</v>
      </c>
      <c r="E40" s="53" t="s">
        <v>47</v>
      </c>
    </row>
  </sheetData>
  <sheetProtection sheet="1" objects="1" scenarios="1"/>
  <phoneticPr fontId="3" type="noConversion"/>
  <pageMargins left="0.75" right="0.75" top="1" bottom="1" header="0.5" footer="0.5"/>
  <pageSetup paperSize="9" scale="97" orientation="landscape" horizontalDpi="4294967292" verticalDpi="36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workbookViewId="0">
      <selection activeCell="A6" sqref="A6"/>
    </sheetView>
  </sheetViews>
  <sheetFormatPr defaultRowHeight="12.75" x14ac:dyDescent="0.2"/>
  <cols>
    <col min="1" max="1" width="27" style="2" customWidth="1"/>
    <col min="2" max="2" width="9.28515625" style="2" customWidth="1"/>
    <col min="3" max="3" width="9.140625" style="2"/>
    <col min="4" max="4" width="8" style="1" customWidth="1"/>
    <col min="5" max="5" width="26" style="2" customWidth="1"/>
    <col min="6" max="6" width="9.140625" style="2"/>
    <col min="7" max="7" width="7.42578125" style="2" customWidth="1"/>
    <col min="8" max="8" width="6.85546875" style="2" customWidth="1"/>
    <col min="9" max="16384" width="9.140625" style="2"/>
  </cols>
  <sheetData>
    <row r="1" spans="1:16" x14ac:dyDescent="0.2">
      <c r="A1" s="43" t="s">
        <v>48</v>
      </c>
      <c r="D1" s="43" t="s">
        <v>48</v>
      </c>
      <c r="F1" s="24"/>
      <c r="G1" s="33" t="s">
        <v>49</v>
      </c>
      <c r="H1" s="25"/>
      <c r="J1" s="1"/>
    </row>
    <row r="2" spans="1:16" x14ac:dyDescent="0.2">
      <c r="D2" s="48"/>
      <c r="F2" s="18" t="s">
        <v>50</v>
      </c>
      <c r="G2" s="20"/>
      <c r="H2" s="5">
        <f>SUM(F6:F23)</f>
        <v>0</v>
      </c>
      <c r="M2" s="1" t="s">
        <v>45</v>
      </c>
      <c r="N2" s="1" t="s">
        <v>51</v>
      </c>
    </row>
    <row r="3" spans="1:16" x14ac:dyDescent="0.2">
      <c r="A3" s="19"/>
      <c r="B3" s="40" t="s">
        <v>52</v>
      </c>
      <c r="D3" s="40" t="s">
        <v>52</v>
      </c>
      <c r="E3" s="19"/>
      <c r="F3" s="26" t="s">
        <v>53</v>
      </c>
      <c r="G3" s="27"/>
      <c r="H3" s="70">
        <v>3</v>
      </c>
      <c r="I3" s="2" t="str">
        <f>IF(H3&lt;&gt;4,IF(H3&lt;&gt;3,"error",""),"")</f>
        <v/>
      </c>
      <c r="M3" s="1" t="s">
        <v>54</v>
      </c>
      <c r="N3" s="1" t="s">
        <v>55</v>
      </c>
    </row>
    <row r="4" spans="1:16" x14ac:dyDescent="0.2">
      <c r="A4" s="39" t="s">
        <v>56</v>
      </c>
      <c r="B4" s="46" t="s">
        <v>57</v>
      </c>
      <c r="D4" s="46" t="s">
        <v>57</v>
      </c>
      <c r="E4" s="39" t="s">
        <v>56</v>
      </c>
      <c r="F4" s="28" t="s">
        <v>58</v>
      </c>
      <c r="G4" s="29"/>
      <c r="H4" s="30" t="e">
        <f>IF(ISNA(MATCH("error",I1:I23,0)),IF(H3&gt;1,IF(H2&gt;0,IF(MOD(H2,H3)&gt;0,NA(),H2/H3),NA()),NA()),NA())</f>
        <v>#N/A</v>
      </c>
      <c r="M4" s="1" t="s">
        <v>25</v>
      </c>
      <c r="N4" s="1" t="s">
        <v>54</v>
      </c>
    </row>
    <row r="5" spans="1:16" x14ac:dyDescent="0.2">
      <c r="A5" s="47"/>
      <c r="B5" s="56" t="s">
        <v>59</v>
      </c>
      <c r="D5" s="47"/>
      <c r="E5" s="47"/>
      <c r="F5" s="13" t="s">
        <v>60</v>
      </c>
      <c r="G5" s="44" t="s">
        <v>61</v>
      </c>
      <c r="H5" s="45" t="s">
        <v>62</v>
      </c>
      <c r="M5" s="1" t="s">
        <v>63</v>
      </c>
      <c r="N5" s="1" t="s">
        <v>64</v>
      </c>
    </row>
    <row r="6" spans="1:16" x14ac:dyDescent="0.2">
      <c r="A6" s="55"/>
      <c r="B6" s="71">
        <v>1</v>
      </c>
      <c r="C6" s="2" t="str">
        <f>IF(AND(INT(B6)=B6,B6&gt;=0,B6&lt;=32),IF(AND(B6&gt;0,COUNTIF(B$5:B5,B6)&gt;0),"duplicate",""),"error")</f>
        <v/>
      </c>
      <c r="D6" s="15">
        <v>1</v>
      </c>
      <c r="E6" s="22">
        <f t="shared" ref="E6:E23" si="0">INDEX($A$6:$A$23,MATCH(D6,$B$6:$B$23,0))</f>
        <v>0</v>
      </c>
      <c r="F6" s="17"/>
      <c r="G6" s="22" t="str">
        <f t="shared" ref="G6:G14" si="1">IF($F6&gt;0,O6,"")</f>
        <v/>
      </c>
      <c r="H6" s="22" t="str">
        <f t="shared" ref="H6:H14" si="2">IF($F6&gt;0,P6,"")</f>
        <v/>
      </c>
      <c r="I6" s="2" t="str">
        <f>IF(F6&lt;&gt;0,IF(OR(ISNA(E6),F6&lt;&gt;1),"error",""),"")</f>
        <v/>
      </c>
      <c r="M6" s="1">
        <v>1</v>
      </c>
      <c r="N6" s="1">
        <f t="shared" ref="N6:N14" si="3">M6+IF(F6&gt;0,0,9)</f>
        <v>10</v>
      </c>
      <c r="O6" s="2">
        <v>1</v>
      </c>
      <c r="P6" s="2">
        <v>1</v>
      </c>
    </row>
    <row r="7" spans="1:16" x14ac:dyDescent="0.2">
      <c r="A7" s="55"/>
      <c r="B7" s="71">
        <v>2</v>
      </c>
      <c r="C7" s="2" t="str">
        <f>IF(AND(INT(B7)=B7,B7&gt;=0,B7&lt;=32),IF(AND(B7&gt;0,COUNTIF(B$5:B6,B7)&gt;0),"duplicate",""),"error")</f>
        <v/>
      </c>
      <c r="D7" s="15">
        <v>2</v>
      </c>
      <c r="E7" s="22">
        <f t="shared" si="0"/>
        <v>0</v>
      </c>
      <c r="F7" s="17"/>
      <c r="G7" s="22" t="str">
        <f t="shared" si="1"/>
        <v/>
      </c>
      <c r="H7" s="22" t="str">
        <f t="shared" si="2"/>
        <v/>
      </c>
      <c r="I7" s="2" t="str">
        <f>IF(F7&lt;&gt;0,IF(OR(ISNA(E7),F7&lt;&gt;1),"error",""),"")</f>
        <v/>
      </c>
      <c r="M7" s="1">
        <v>5</v>
      </c>
      <c r="N7" s="1">
        <f t="shared" si="3"/>
        <v>14</v>
      </c>
      <c r="O7" s="2">
        <v>2</v>
      </c>
      <c r="P7" s="2">
        <v>2</v>
      </c>
    </row>
    <row r="8" spans="1:16" x14ac:dyDescent="0.2">
      <c r="A8" s="55"/>
      <c r="B8" s="71">
        <v>3</v>
      </c>
      <c r="C8" s="2" t="str">
        <f>IF(AND(INT(B8)=B8,B8&gt;=0,B8&lt;=32),IF(AND(B8&gt;0,COUNTIF(B$5:B7,B8)&gt;0),"duplicate",""),"error")</f>
        <v/>
      </c>
      <c r="D8" s="15">
        <v>3</v>
      </c>
      <c r="E8" s="22">
        <f t="shared" si="0"/>
        <v>0</v>
      </c>
      <c r="F8" s="17"/>
      <c r="G8" s="22" t="str">
        <f t="shared" si="1"/>
        <v/>
      </c>
      <c r="H8" s="22" t="str">
        <f t="shared" si="2"/>
        <v/>
      </c>
      <c r="I8" s="2" t="str">
        <f>IF(F8&lt;&gt;0,IF(OR(ISNA(E8),F8&lt;&gt;1),"error",""),"")</f>
        <v/>
      </c>
      <c r="M8" s="1">
        <v>9</v>
      </c>
      <c r="N8" s="1">
        <f t="shared" si="3"/>
        <v>18</v>
      </c>
      <c r="O8" s="2">
        <v>3</v>
      </c>
      <c r="P8" s="2">
        <v>3</v>
      </c>
    </row>
    <row r="9" spans="1:16" x14ac:dyDescent="0.2">
      <c r="A9" s="55"/>
      <c r="B9" s="71">
        <v>4</v>
      </c>
      <c r="C9" s="2" t="str">
        <f>IF(AND(INT(B9)=B9,B9&gt;=0,B9&lt;=32),IF(AND(B9&gt;0,COUNTIF(B$5:B8,B9)&gt;0),"duplicate",""),"error")</f>
        <v/>
      </c>
      <c r="D9" s="15">
        <v>4</v>
      </c>
      <c r="E9" s="22">
        <f t="shared" si="0"/>
        <v>0</v>
      </c>
      <c r="F9" s="17"/>
      <c r="G9" s="22" t="str">
        <f t="shared" si="1"/>
        <v/>
      </c>
      <c r="H9" s="22" t="str">
        <f t="shared" si="2"/>
        <v/>
      </c>
      <c r="I9" s="2" t="str">
        <f>IF(F9&lt;&gt;0,IF(OR(ISNA(E9),F9&lt;&gt;1),"error",""),"")</f>
        <v/>
      </c>
      <c r="M9" s="1">
        <v>2</v>
      </c>
      <c r="N9" s="1">
        <f t="shared" si="3"/>
        <v>11</v>
      </c>
      <c r="O9" s="2">
        <v>1</v>
      </c>
      <c r="P9" s="2">
        <v>2</v>
      </c>
    </row>
    <row r="10" spans="1:16" x14ac:dyDescent="0.2">
      <c r="A10" s="55"/>
      <c r="B10" s="71">
        <v>5</v>
      </c>
      <c r="C10" s="2" t="str">
        <f>IF(AND(INT(B10)=B10,B10&gt;=0,B10&lt;=32),IF(AND(B10&gt;0,COUNTIF(B$5:B9,B10)&gt;0),"duplicate",""),"error")</f>
        <v/>
      </c>
      <c r="D10" s="15">
        <v>5</v>
      </c>
      <c r="E10" s="22">
        <f t="shared" si="0"/>
        <v>0</v>
      </c>
      <c r="F10" s="17"/>
      <c r="G10" s="22" t="str">
        <f t="shared" si="1"/>
        <v/>
      </c>
      <c r="H10" s="22" t="str">
        <f t="shared" si="2"/>
        <v/>
      </c>
      <c r="I10" s="2" t="str">
        <f t="shared" ref="I10:I23" si="4">IF(F10&lt;&gt;0,IF(F10&lt;&gt;1,"error",""),"")</f>
        <v/>
      </c>
      <c r="M10" s="1">
        <v>6</v>
      </c>
      <c r="N10" s="1">
        <f t="shared" si="3"/>
        <v>15</v>
      </c>
      <c r="O10" s="2">
        <v>2</v>
      </c>
      <c r="P10" s="2">
        <v>3</v>
      </c>
    </row>
    <row r="11" spans="1:16" x14ac:dyDescent="0.2">
      <c r="A11" s="55"/>
      <c r="B11" s="71">
        <v>6</v>
      </c>
      <c r="C11" s="2" t="str">
        <f>IF(AND(INT(B11)=B11,B11&gt;=0,B11&lt;=32),IF(AND(B11&gt;0,COUNTIF(B$5:B10,B11)&gt;0),"duplicate",""),"error")</f>
        <v/>
      </c>
      <c r="D11" s="15">
        <v>6</v>
      </c>
      <c r="E11" s="22">
        <f t="shared" si="0"/>
        <v>0</v>
      </c>
      <c r="F11" s="17"/>
      <c r="G11" s="22" t="str">
        <f t="shared" si="1"/>
        <v/>
      </c>
      <c r="H11" s="22" t="str">
        <f t="shared" si="2"/>
        <v/>
      </c>
      <c r="I11" s="2" t="str">
        <f t="shared" si="4"/>
        <v/>
      </c>
      <c r="M11" s="1">
        <v>7</v>
      </c>
      <c r="N11" s="1">
        <f t="shared" si="3"/>
        <v>16</v>
      </c>
      <c r="O11" s="2">
        <v>3</v>
      </c>
      <c r="P11" s="2">
        <v>1</v>
      </c>
    </row>
    <row r="12" spans="1:16" x14ac:dyDescent="0.2">
      <c r="A12" s="55"/>
      <c r="B12" s="71">
        <v>7</v>
      </c>
      <c r="C12" s="2" t="str">
        <f>IF(AND(INT(B12)=B12,B12&gt;=0,B12&lt;=32),IF(AND(B12&gt;0,COUNTIF(B$5:B11,B12)&gt;0),"duplicate",""),"error")</f>
        <v/>
      </c>
      <c r="D12" s="15">
        <v>7</v>
      </c>
      <c r="E12" s="22">
        <f t="shared" si="0"/>
        <v>0</v>
      </c>
      <c r="F12" s="17"/>
      <c r="G12" s="22" t="str">
        <f t="shared" si="1"/>
        <v/>
      </c>
      <c r="H12" s="22" t="str">
        <f t="shared" si="2"/>
        <v/>
      </c>
      <c r="I12" s="2" t="str">
        <f t="shared" si="4"/>
        <v/>
      </c>
      <c r="M12" s="1">
        <v>3</v>
      </c>
      <c r="N12" s="1">
        <f t="shared" si="3"/>
        <v>12</v>
      </c>
      <c r="O12" s="2">
        <v>1</v>
      </c>
      <c r="P12" s="2">
        <v>3</v>
      </c>
    </row>
    <row r="13" spans="1:16" x14ac:dyDescent="0.2">
      <c r="A13" s="55"/>
      <c r="B13" s="71">
        <v>8</v>
      </c>
      <c r="C13" s="2" t="str">
        <f>IF(AND(INT(B13)=B13,B13&gt;=0,B13&lt;=32),IF(AND(B13&gt;0,COUNTIF(B$5:B12,B13)&gt;0),"duplicate",""),"error")</f>
        <v/>
      </c>
      <c r="D13" s="15">
        <v>8</v>
      </c>
      <c r="E13" s="22">
        <f t="shared" si="0"/>
        <v>0</v>
      </c>
      <c r="F13" s="17"/>
      <c r="G13" s="22" t="str">
        <f t="shared" si="1"/>
        <v/>
      </c>
      <c r="H13" s="22" t="str">
        <f t="shared" si="2"/>
        <v/>
      </c>
      <c r="I13" s="2" t="str">
        <f t="shared" si="4"/>
        <v/>
      </c>
      <c r="M13" s="1">
        <v>4</v>
      </c>
      <c r="N13" s="1">
        <f t="shared" si="3"/>
        <v>13</v>
      </c>
      <c r="O13" s="2">
        <v>2</v>
      </c>
      <c r="P13" s="2">
        <v>1</v>
      </c>
    </row>
    <row r="14" spans="1:16" x14ac:dyDescent="0.2">
      <c r="A14" s="55"/>
      <c r="B14" s="71">
        <v>9</v>
      </c>
      <c r="C14" s="2" t="str">
        <f>IF(AND(INT(B14)=B14,B14&gt;=0,B14&lt;=32),IF(AND(B14&gt;0,COUNTIF(B$5:B13,B14)&gt;0),"duplicate",""),"error")</f>
        <v/>
      </c>
      <c r="D14" s="15">
        <v>9</v>
      </c>
      <c r="E14" s="22">
        <f t="shared" si="0"/>
        <v>0</v>
      </c>
      <c r="F14" s="17"/>
      <c r="G14" s="22" t="str">
        <f t="shared" si="1"/>
        <v/>
      </c>
      <c r="H14" s="22" t="str">
        <f t="shared" si="2"/>
        <v/>
      </c>
      <c r="I14" s="2" t="str">
        <f t="shared" si="4"/>
        <v/>
      </c>
      <c r="M14" s="1">
        <v>8</v>
      </c>
      <c r="N14" s="1">
        <f t="shared" si="3"/>
        <v>17</v>
      </c>
      <c r="O14" s="2">
        <v>3</v>
      </c>
      <c r="P14" s="2">
        <v>2</v>
      </c>
    </row>
    <row r="15" spans="1:16" x14ac:dyDescent="0.2">
      <c r="A15" s="55"/>
      <c r="B15" s="71">
        <v>11</v>
      </c>
      <c r="C15" s="2" t="str">
        <f>IF(AND(INT(B15)=B15,B15&gt;=0,B15&lt;=32),IF(AND(B15&gt;0,COUNTIF(B$5:B14,B15)&gt;0),"duplicate",""),"error")</f>
        <v/>
      </c>
      <c r="D15" s="15">
        <v>11</v>
      </c>
      <c r="E15" s="22">
        <f t="shared" si="0"/>
        <v>0</v>
      </c>
      <c r="F15" s="17"/>
      <c r="G15" s="22" t="str">
        <f t="shared" ref="G15:G23" si="5">IF($F15&gt;0,IF($F6&gt;0,"err",O6),IF($F6&gt;0,"","err"))</f>
        <v>err</v>
      </c>
      <c r="H15" s="22" t="str">
        <f t="shared" ref="H15:H23" si="6">IF($F15&gt;0,IF($F6&gt;0,"err",P6),IF($F6&gt;0,"","err"))</f>
        <v>err</v>
      </c>
      <c r="I15" s="2" t="str">
        <f t="shared" si="4"/>
        <v/>
      </c>
      <c r="M15" s="1"/>
      <c r="N15" s="1">
        <f t="shared" ref="N15:N23" si="7">M6+IF(F15&gt;0,0,9)</f>
        <v>10</v>
      </c>
    </row>
    <row r="16" spans="1:16" x14ac:dyDescent="0.2">
      <c r="A16" s="55"/>
      <c r="B16" s="71">
        <v>12</v>
      </c>
      <c r="C16" s="2" t="str">
        <f>IF(AND(INT(B16)=B16,B16&gt;=0,B16&lt;=32),IF(AND(B16&gt;0,COUNTIF(B$5:B15,B16)&gt;0),"duplicate",""),"error")</f>
        <v/>
      </c>
      <c r="D16" s="15">
        <v>12</v>
      </c>
      <c r="E16" s="22">
        <f t="shared" si="0"/>
        <v>0</v>
      </c>
      <c r="F16" s="17"/>
      <c r="G16" s="22" t="str">
        <f t="shared" si="5"/>
        <v>err</v>
      </c>
      <c r="H16" s="22" t="str">
        <f t="shared" si="6"/>
        <v>err</v>
      </c>
      <c r="I16" s="2" t="str">
        <f t="shared" si="4"/>
        <v/>
      </c>
      <c r="M16" s="1"/>
      <c r="N16" s="1">
        <f t="shared" si="7"/>
        <v>14</v>
      </c>
    </row>
    <row r="17" spans="1:14" x14ac:dyDescent="0.2">
      <c r="A17" s="55"/>
      <c r="B17" s="71">
        <v>13</v>
      </c>
      <c r="C17" s="2" t="str">
        <f>IF(AND(INT(B17)=B17,B17&gt;=0,B17&lt;=32),IF(AND(B17&gt;0,COUNTIF(B$5:B16,B17)&gt;0),"duplicate",""),"error")</f>
        <v/>
      </c>
      <c r="D17" s="15">
        <v>13</v>
      </c>
      <c r="E17" s="22">
        <f t="shared" si="0"/>
        <v>0</v>
      </c>
      <c r="F17" s="17"/>
      <c r="G17" s="22" t="str">
        <f t="shared" si="5"/>
        <v>err</v>
      </c>
      <c r="H17" s="22" t="str">
        <f t="shared" si="6"/>
        <v>err</v>
      </c>
      <c r="I17" s="2" t="str">
        <f t="shared" si="4"/>
        <v/>
      </c>
      <c r="M17" s="1"/>
      <c r="N17" s="1">
        <f t="shared" si="7"/>
        <v>18</v>
      </c>
    </row>
    <row r="18" spans="1:14" x14ac:dyDescent="0.2">
      <c r="A18" s="55"/>
      <c r="B18" s="71">
        <v>14</v>
      </c>
      <c r="C18" s="2" t="str">
        <f>IF(AND(INT(B18)=B18,B18&gt;=0,B18&lt;=32),IF(AND(B18&gt;0,COUNTIF(B$5:B17,B18)&gt;0),"duplicate",""),"error")</f>
        <v/>
      </c>
      <c r="D18" s="15">
        <v>14</v>
      </c>
      <c r="E18" s="22">
        <f t="shared" si="0"/>
        <v>0</v>
      </c>
      <c r="F18" s="17"/>
      <c r="G18" s="22" t="str">
        <f t="shared" si="5"/>
        <v>err</v>
      </c>
      <c r="H18" s="22" t="str">
        <f t="shared" si="6"/>
        <v>err</v>
      </c>
      <c r="I18" s="2" t="str">
        <f t="shared" si="4"/>
        <v/>
      </c>
      <c r="M18" s="1"/>
      <c r="N18" s="1">
        <f t="shared" si="7"/>
        <v>11</v>
      </c>
    </row>
    <row r="19" spans="1:14" x14ac:dyDescent="0.2">
      <c r="A19" s="55"/>
      <c r="B19" s="71">
        <v>15</v>
      </c>
      <c r="C19" s="2" t="str">
        <f>IF(AND(INT(B19)=B19,B19&gt;=0,B19&lt;=32),IF(AND(B19&gt;0,COUNTIF(B$5:B18,B19)&gt;0),"duplicate",""),"error")</f>
        <v/>
      </c>
      <c r="D19" s="15">
        <v>15</v>
      </c>
      <c r="E19" s="22">
        <f t="shared" si="0"/>
        <v>0</v>
      </c>
      <c r="F19" s="17"/>
      <c r="G19" s="22" t="str">
        <f t="shared" si="5"/>
        <v>err</v>
      </c>
      <c r="H19" s="22" t="str">
        <f t="shared" si="6"/>
        <v>err</v>
      </c>
      <c r="I19" s="2" t="str">
        <f t="shared" si="4"/>
        <v/>
      </c>
      <c r="M19" s="1"/>
      <c r="N19" s="1">
        <f t="shared" si="7"/>
        <v>15</v>
      </c>
    </row>
    <row r="20" spans="1:14" x14ac:dyDescent="0.2">
      <c r="A20" s="55"/>
      <c r="B20" s="71">
        <v>16</v>
      </c>
      <c r="C20" s="2" t="str">
        <f>IF(AND(INT(B20)=B20,B20&gt;=0,B20&lt;=32),IF(AND(B20&gt;0,COUNTIF(B$5:B19,B20)&gt;0),"duplicate",""),"error")</f>
        <v/>
      </c>
      <c r="D20" s="15">
        <v>16</v>
      </c>
      <c r="E20" s="22">
        <f t="shared" si="0"/>
        <v>0</v>
      </c>
      <c r="F20" s="17"/>
      <c r="G20" s="22" t="str">
        <f t="shared" si="5"/>
        <v>err</v>
      </c>
      <c r="H20" s="22" t="str">
        <f t="shared" si="6"/>
        <v>err</v>
      </c>
      <c r="I20" s="2" t="str">
        <f t="shared" si="4"/>
        <v/>
      </c>
      <c r="M20" s="1"/>
      <c r="N20" s="1">
        <f t="shared" si="7"/>
        <v>16</v>
      </c>
    </row>
    <row r="21" spans="1:14" x14ac:dyDescent="0.2">
      <c r="A21" s="55"/>
      <c r="B21" s="71">
        <v>17</v>
      </c>
      <c r="C21" s="2" t="str">
        <f>IF(AND(INT(B21)=B21,B21&gt;=0,B21&lt;=32),IF(AND(B21&gt;0,COUNTIF(B$5:B20,B21)&gt;0),"duplicate",""),"error")</f>
        <v/>
      </c>
      <c r="D21" s="15">
        <v>17</v>
      </c>
      <c r="E21" s="22">
        <f t="shared" si="0"/>
        <v>0</v>
      </c>
      <c r="F21" s="17"/>
      <c r="G21" s="22" t="str">
        <f t="shared" si="5"/>
        <v>err</v>
      </c>
      <c r="H21" s="22" t="str">
        <f t="shared" si="6"/>
        <v>err</v>
      </c>
      <c r="I21" s="2" t="str">
        <f t="shared" si="4"/>
        <v/>
      </c>
      <c r="M21" s="1"/>
      <c r="N21" s="1">
        <f t="shared" si="7"/>
        <v>12</v>
      </c>
    </row>
    <row r="22" spans="1:14" x14ac:dyDescent="0.2">
      <c r="A22" s="55"/>
      <c r="B22" s="71">
        <v>18</v>
      </c>
      <c r="C22" s="2" t="str">
        <f>IF(AND(INT(B22)=B22,B22&gt;=0,B22&lt;=32),IF(AND(B22&gt;0,COUNTIF(B$5:B21,B22)&gt;0),"duplicate",""),"error")</f>
        <v/>
      </c>
      <c r="D22" s="15">
        <v>18</v>
      </c>
      <c r="E22" s="22">
        <f t="shared" si="0"/>
        <v>0</v>
      </c>
      <c r="F22" s="17"/>
      <c r="G22" s="22" t="str">
        <f t="shared" si="5"/>
        <v>err</v>
      </c>
      <c r="H22" s="22" t="str">
        <f t="shared" si="6"/>
        <v>err</v>
      </c>
      <c r="I22" s="2" t="str">
        <f t="shared" si="4"/>
        <v/>
      </c>
      <c r="M22" s="1"/>
      <c r="N22" s="1">
        <f t="shared" si="7"/>
        <v>13</v>
      </c>
    </row>
    <row r="23" spans="1:14" x14ac:dyDescent="0.2">
      <c r="A23" s="55"/>
      <c r="B23" s="71">
        <v>19</v>
      </c>
      <c r="C23" s="2" t="str">
        <f>IF(AND(INT(B23)=B23,B23&gt;=0,B23&lt;=32),IF(AND(B23&gt;0,COUNTIF(B$5:B22,B23)&gt;0),"duplicate",""),"error")</f>
        <v/>
      </c>
      <c r="D23" s="15">
        <v>19</v>
      </c>
      <c r="E23" s="22">
        <f t="shared" si="0"/>
        <v>0</v>
      </c>
      <c r="F23" s="17"/>
      <c r="G23" s="22" t="str">
        <f t="shared" si="5"/>
        <v>err</v>
      </c>
      <c r="H23" s="22" t="str">
        <f t="shared" si="6"/>
        <v>err</v>
      </c>
      <c r="I23" s="2" t="str">
        <f t="shared" si="4"/>
        <v/>
      </c>
      <c r="M23" s="1"/>
      <c r="N23" s="1">
        <f t="shared" si="7"/>
        <v>17</v>
      </c>
    </row>
  </sheetData>
  <sheetProtection sheet="1" objects="1" scenarios="1"/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3"/>
  <sheetViews>
    <sheetView workbookViewId="0">
      <selection activeCell="E6" sqref="E6"/>
    </sheetView>
  </sheetViews>
  <sheetFormatPr defaultRowHeight="12.75" x14ac:dyDescent="0.2"/>
  <cols>
    <col min="1" max="1" width="8.5703125" style="1" customWidth="1"/>
    <col min="2" max="2" width="18.5703125" style="2" customWidth="1"/>
    <col min="3" max="3" width="6.28515625" style="1" customWidth="1"/>
    <col min="4" max="4" width="6" style="1" customWidth="1"/>
    <col min="5" max="5" width="7.28515625" style="2" customWidth="1"/>
    <col min="6" max="7" width="9.140625" style="2"/>
    <col min="8" max="8" width="4.7109375" style="2" customWidth="1"/>
    <col min="9" max="9" width="8" style="2" customWidth="1"/>
    <col min="10" max="10" width="8.85546875" style="2" customWidth="1"/>
    <col min="11" max="12" width="6" style="2" customWidth="1"/>
    <col min="13" max="15" width="9.140625" style="2"/>
    <col min="16" max="17" width="9.140625" style="1"/>
    <col min="18" max="16384" width="9.140625" style="2"/>
  </cols>
  <sheetData>
    <row r="1" spans="1:20" x14ac:dyDescent="0.2">
      <c r="A1" s="43" t="s">
        <v>65</v>
      </c>
      <c r="E1" s="2" t="s">
        <v>109</v>
      </c>
      <c r="F1" s="67"/>
      <c r="J1" s="24"/>
      <c r="K1" s="33" t="s">
        <v>66</v>
      </c>
      <c r="L1" s="25"/>
    </row>
    <row r="2" spans="1:20" x14ac:dyDescent="0.2">
      <c r="J2" s="18" t="s">
        <v>50</v>
      </c>
      <c r="K2" s="20"/>
      <c r="L2" s="5">
        <f>SUM(J6:J23)</f>
        <v>0</v>
      </c>
      <c r="N2" s="1" t="s">
        <v>95</v>
      </c>
      <c r="P2" s="1" t="s">
        <v>45</v>
      </c>
      <c r="Q2" s="1" t="s">
        <v>51</v>
      </c>
      <c r="R2" s="1" t="s">
        <v>51</v>
      </c>
    </row>
    <row r="3" spans="1:20" x14ac:dyDescent="0.2">
      <c r="A3" s="40"/>
      <c r="B3" s="19"/>
      <c r="C3" s="3"/>
      <c r="D3" s="4"/>
      <c r="E3" s="34" t="s">
        <v>67</v>
      </c>
      <c r="F3" s="18"/>
      <c r="G3" s="38"/>
      <c r="H3" s="5"/>
      <c r="I3" s="36"/>
      <c r="J3" s="26" t="s">
        <v>53</v>
      </c>
      <c r="K3" s="27"/>
      <c r="L3" s="70">
        <v>3</v>
      </c>
      <c r="M3" s="2" t="str">
        <f>IF(L3&lt;&gt;4,IF(L3&lt;&gt;3,"error",""),"")</f>
        <v/>
      </c>
      <c r="N3" s="1" t="e">
        <f>'before session 1'!H4-1</f>
        <v>#N/A</v>
      </c>
      <c r="O3" s="1" t="s">
        <v>63</v>
      </c>
      <c r="P3" s="1" t="s">
        <v>54</v>
      </c>
      <c r="Q3" s="1" t="s">
        <v>55</v>
      </c>
      <c r="R3" s="1" t="s">
        <v>55</v>
      </c>
    </row>
    <row r="4" spans="1:20" x14ac:dyDescent="0.2">
      <c r="A4" s="39" t="s">
        <v>68</v>
      </c>
      <c r="B4" s="41" t="s">
        <v>56</v>
      </c>
      <c r="C4" s="13"/>
      <c r="D4" s="14"/>
      <c r="E4" s="27"/>
      <c r="F4" s="14"/>
      <c r="G4" s="27"/>
      <c r="H4" s="37"/>
      <c r="I4" s="39" t="s">
        <v>69</v>
      </c>
      <c r="J4" s="28" t="s">
        <v>58</v>
      </c>
      <c r="K4" s="29"/>
      <c r="L4" s="30" t="e">
        <f>IF(ISNA(MATCH("error",M1:M23,0)),IF(L3&gt;1,IF(L2&gt;0,IF(MOD(L2,L3)&gt;0,NA(),L2/L3),NA()),NA()),NA())</f>
        <v>#N/A</v>
      </c>
      <c r="N4" s="1" t="s">
        <v>96</v>
      </c>
      <c r="O4" s="1" t="s">
        <v>97</v>
      </c>
      <c r="P4" s="1" t="s">
        <v>25</v>
      </c>
      <c r="Q4" s="1" t="s">
        <v>70</v>
      </c>
      <c r="R4" s="1" t="s">
        <v>54</v>
      </c>
    </row>
    <row r="5" spans="1:20" x14ac:dyDescent="0.2">
      <c r="A5" s="21"/>
      <c r="B5" s="42"/>
      <c r="C5" s="8" t="s">
        <v>61</v>
      </c>
      <c r="D5" s="9" t="s">
        <v>62</v>
      </c>
      <c r="E5" s="31" t="s">
        <v>71</v>
      </c>
      <c r="F5" s="9" t="s">
        <v>72</v>
      </c>
      <c r="G5" s="9" t="s">
        <v>73</v>
      </c>
      <c r="H5" s="10" t="s">
        <v>74</v>
      </c>
      <c r="I5" s="32"/>
      <c r="J5" s="8" t="s">
        <v>60</v>
      </c>
      <c r="K5" s="31" t="s">
        <v>61</v>
      </c>
      <c r="L5" s="32" t="s">
        <v>62</v>
      </c>
      <c r="N5" s="1" t="s">
        <v>63</v>
      </c>
      <c r="O5" s="1"/>
      <c r="P5" s="1" t="s">
        <v>63</v>
      </c>
      <c r="Q5" s="1" t="s">
        <v>64</v>
      </c>
      <c r="R5" s="1" t="s">
        <v>64</v>
      </c>
    </row>
    <row r="6" spans="1:20" x14ac:dyDescent="0.2">
      <c r="A6" s="22" t="e">
        <f>INDEX('before session 1'!$D$6:$D$23,Q6)</f>
        <v>#N/A</v>
      </c>
      <c r="B6" s="23" t="e">
        <f>VLOOKUP(A6,'before session 1'!$D$6:$E$23,2,FALSE)</f>
        <v>#N/A</v>
      </c>
      <c r="C6" s="15" t="e">
        <f>INDEX('before session 1'!G$6:G$23,$Q6)</f>
        <v>#N/A</v>
      </c>
      <c r="D6" s="15" t="e">
        <f>INDEX('before session 1'!H$6:H$23,$Q6)</f>
        <v>#N/A</v>
      </c>
      <c r="E6" s="11"/>
      <c r="F6" s="16" t="e">
        <f t="array" ref="F6">SUM(IF($D$6:$D$23=D6,$E$6:$E$23,0))/SUM(IF($D$6:$D$23=D6,1,0))</f>
        <v>#N/A</v>
      </c>
      <c r="G6" s="16" t="e">
        <f>E6-F6</f>
        <v>#N/A</v>
      </c>
      <c r="H6" s="15" t="e">
        <f t="array" ref="H6">IF(D6&lt;&gt;"",SUM(IF($D$6:$D$23=D6,IF($E$6:$E$23&lt;E6,2,IF($E$6:$E$23=E6,1,0)),0))-1,0)</f>
        <v>#N/A</v>
      </c>
      <c r="I6" s="22" t="str">
        <f t="array" ref="I6">IF(ISTEXT($B6),SUM(IF(ISTEXT($B$6:$B$23),IF($H$6:$H$23&gt;$H6,1,IF($H$6:$H$23=$H6,IF($G$6:$G$23&gt;$G6,1,IF($G$6:$G$23=$G6,0.5,0)),0)),0))+0.5,"")</f>
        <v/>
      </c>
      <c r="J6" s="17"/>
      <c r="K6" s="22" t="str">
        <f>IF($J6&gt;0,S6,"")</f>
        <v/>
      </c>
      <c r="L6" s="22" t="str">
        <f>IF($J6&gt;0,T6,"")</f>
        <v/>
      </c>
      <c r="M6" s="2" t="str">
        <f>IF(J6&lt;&gt;0,IF(OR(ISNA(B6),J6&lt;&gt;1),"error",""),"")</f>
        <v/>
      </c>
      <c r="N6" s="2" t="e">
        <f>H6+IF(ISTEXT(B6),IF(D6="",$N$3,0),0)</f>
        <v>#N/A</v>
      </c>
      <c r="O6" s="57" t="str">
        <f t="array" ref="O6">IF(ISTEXT($B6),SUM(IF(ISTEXT($B$6:$B$23),IF($N$6:$N$23&gt;$N6,1,IF($N$6:$N$23=$N6,IF($G$6:$G$23&gt;$G6,1,IF($G$6:$G$23=$G6,0.5,0)),0)),0))+0.5,"")</f>
        <v/>
      </c>
      <c r="P6" s="1">
        <v>1</v>
      </c>
      <c r="Q6" s="1" t="e">
        <f>MATCH(ROW()-ROW($A$5),'before session 1'!$N$6:$N$23,0)</f>
        <v>#N/A</v>
      </c>
      <c r="R6" s="1">
        <f>P6+IF(J6&gt;0,0,9)</f>
        <v>10</v>
      </c>
      <c r="S6" s="2">
        <v>1</v>
      </c>
      <c r="T6" s="2">
        <v>1</v>
      </c>
    </row>
    <row r="7" spans="1:20" x14ac:dyDescent="0.2">
      <c r="A7" s="22" t="e">
        <f>INDEX('before session 1'!$D$6:$D$23,Q7)</f>
        <v>#N/A</v>
      </c>
      <c r="B7" s="23" t="e">
        <f>VLOOKUP(A7,'before session 1'!$D$6:$E$23,2,FALSE)</f>
        <v>#N/A</v>
      </c>
      <c r="C7" s="15" t="e">
        <f>INDEX('before session 1'!G$6:G$23,$Q7)</f>
        <v>#N/A</v>
      </c>
      <c r="D7" s="15" t="e">
        <f>INDEX('before session 1'!H$6:H$23,$Q7)</f>
        <v>#N/A</v>
      </c>
      <c r="E7" s="11"/>
      <c r="F7" s="16" t="e">
        <f t="array" ref="F7">SUM(IF($D$6:$D$23=D7,$E$6:$E$23,0))/SUM(IF($D$6:$D$23=D7,1,0))</f>
        <v>#N/A</v>
      </c>
      <c r="G7" s="16" t="e">
        <f t="shared" ref="G7:G23" si="0">E7-F7</f>
        <v>#N/A</v>
      </c>
      <c r="H7" s="15" t="e">
        <f t="array" ref="H7">IF(D7&lt;&gt;"",SUM(IF($D$6:$D$23=D7,IF($E$6:$E$23&lt;E7,2,IF($E$6:$E$23=E7,1,0)),0))-1,0)</f>
        <v>#N/A</v>
      </c>
      <c r="I7" s="22" t="str">
        <f t="array" ref="I7">IF(ISTEXT($B7),SUM(IF(ISTEXT($B$6:$B$23),IF($H$6:$H$23&gt;$H7,1,IF($H$6:$H$23=$H7,IF($G$6:$G$23&gt;$G7,1,IF($G$6:$G$23=$G7,0.5,0)),0)),0))+0.5,"")</f>
        <v/>
      </c>
      <c r="J7" s="17"/>
      <c r="K7" s="22" t="str">
        <f t="shared" ref="K7:K14" si="1">IF($J7&gt;0,S7,"")</f>
        <v/>
      </c>
      <c r="L7" s="22" t="str">
        <f t="shared" ref="L7:L14" si="2">IF($J7&gt;0,T7,"")</f>
        <v/>
      </c>
      <c r="M7" s="2" t="str">
        <f t="shared" ref="M7:M23" si="3">IF(J7&lt;&gt;0,IF(OR(ISNA(B7),J7&lt;&gt;1),"error",""),"")</f>
        <v/>
      </c>
      <c r="N7" s="2" t="e">
        <f t="shared" ref="N7:N23" si="4">H7+IF(ISTEXT(B7),IF(D7="",$N$3,0),0)</f>
        <v>#N/A</v>
      </c>
      <c r="O7" s="57" t="str">
        <f t="array" ref="O7">IF(ISTEXT($B7),SUM(IF(ISTEXT($B$6:$B$23),IF($N$6:$N$23&gt;$N7,1,IF($N$6:$N$23=$N7,IF($G$6:$G$23&gt;$G7,1,IF($G$6:$G$23=$G7,0.5,0)),0)),0))+0.5,"")</f>
        <v/>
      </c>
      <c r="P7" s="1">
        <v>4</v>
      </c>
      <c r="Q7" s="1" t="e">
        <f>MATCH(ROW()-ROW($A$5),'before session 1'!$N$6:$N$23,0)</f>
        <v>#N/A</v>
      </c>
      <c r="R7" s="1">
        <f t="shared" ref="R7:R14" si="5">P7+IF(J7&gt;0,0,9)</f>
        <v>13</v>
      </c>
      <c r="S7" s="2">
        <v>2</v>
      </c>
      <c r="T7" s="2">
        <v>1</v>
      </c>
    </row>
    <row r="8" spans="1:20" x14ac:dyDescent="0.2">
      <c r="A8" s="22" t="e">
        <f>INDEX('before session 1'!$D$6:$D$23,Q8)</f>
        <v>#N/A</v>
      </c>
      <c r="B8" s="23" t="e">
        <f>VLOOKUP(A8,'before session 1'!$D$6:$E$23,2,FALSE)</f>
        <v>#N/A</v>
      </c>
      <c r="C8" s="15" t="e">
        <f>INDEX('before session 1'!G$6:G$23,$Q8)</f>
        <v>#N/A</v>
      </c>
      <c r="D8" s="15" t="e">
        <f>INDEX('before session 1'!H$6:H$23,$Q8)</f>
        <v>#N/A</v>
      </c>
      <c r="E8" s="11"/>
      <c r="F8" s="16" t="e">
        <f t="array" ref="F8">SUM(IF($D$6:$D$23=D8,$E$6:$E$23,0))/SUM(IF($D$6:$D$23=D8,1,0))</f>
        <v>#N/A</v>
      </c>
      <c r="G8" s="16" t="e">
        <f t="shared" si="0"/>
        <v>#N/A</v>
      </c>
      <c r="H8" s="15" t="e">
        <f t="array" ref="H8">IF(D8&lt;&gt;"",SUM(IF($D$6:$D$23=D8,IF($E$6:$E$23&lt;E8,2,IF($E$6:$E$23=E8,1,0)),0))-1,0)</f>
        <v>#N/A</v>
      </c>
      <c r="I8" s="22" t="str">
        <f t="array" ref="I8">IF(ISTEXT($B8),SUM(IF(ISTEXT($B$6:$B$23),IF($H$6:$H$23&gt;$H8,1,IF($H$6:$H$23=$H8,IF($G$6:$G$23&gt;$G8,1,IF($G$6:$G$23=$G8,0.5,0)),0)),0))+0.5,"")</f>
        <v/>
      </c>
      <c r="J8" s="17"/>
      <c r="K8" s="22" t="str">
        <f t="shared" si="1"/>
        <v/>
      </c>
      <c r="L8" s="22" t="str">
        <f t="shared" si="2"/>
        <v/>
      </c>
      <c r="M8" s="2" t="str">
        <f t="shared" si="3"/>
        <v/>
      </c>
      <c r="N8" s="2" t="e">
        <f t="shared" si="4"/>
        <v>#N/A</v>
      </c>
      <c r="O8" s="57" t="str">
        <f t="array" ref="O8">IF(ISTEXT($B8),SUM(IF(ISTEXT($B$6:$B$23),IF($N$6:$N$23&gt;$N8,1,IF($N$6:$N$23=$N8,IF($G$6:$G$23&gt;$G8,1,IF($G$6:$G$23=$G8,0.5,0)),0)),0))+0.5,"")</f>
        <v/>
      </c>
      <c r="P8" s="1">
        <v>7</v>
      </c>
      <c r="Q8" s="1" t="e">
        <f>MATCH(ROW()-ROW($A$5),'before session 1'!$N$6:$N$23,0)</f>
        <v>#N/A</v>
      </c>
      <c r="R8" s="1">
        <f t="shared" si="5"/>
        <v>16</v>
      </c>
      <c r="S8" s="2">
        <v>3</v>
      </c>
      <c r="T8" s="2">
        <v>1</v>
      </c>
    </row>
    <row r="9" spans="1:20" x14ac:dyDescent="0.2">
      <c r="A9" s="22" t="e">
        <f>INDEX('before session 1'!$D$6:$D$23,Q9)</f>
        <v>#N/A</v>
      </c>
      <c r="B9" s="23" t="e">
        <f>VLOOKUP(A9,'before session 1'!$D$6:$E$23,2,FALSE)</f>
        <v>#N/A</v>
      </c>
      <c r="C9" s="15" t="e">
        <f>INDEX('before session 1'!G$6:G$23,$Q9)</f>
        <v>#N/A</v>
      </c>
      <c r="D9" s="15" t="e">
        <f>INDEX('before session 1'!H$6:H$23,$Q9)</f>
        <v>#N/A</v>
      </c>
      <c r="E9" s="11"/>
      <c r="F9" s="16" t="e">
        <f t="array" ref="F9">SUM(IF($D$6:$D$23=D9,$E$6:$E$23,0))/SUM(IF($D$6:$D$23=D9,1,0))</f>
        <v>#N/A</v>
      </c>
      <c r="G9" s="16" t="e">
        <f t="shared" si="0"/>
        <v>#N/A</v>
      </c>
      <c r="H9" s="15" t="e">
        <f t="array" ref="H9">IF(D9&lt;&gt;"",SUM(IF($D$6:$D$23=D9,IF($E$6:$E$23&lt;E9,2,IF($E$6:$E$23=E9,1,0)),0))-1,0)</f>
        <v>#N/A</v>
      </c>
      <c r="I9" s="22" t="str">
        <f t="array" ref="I9">IF(ISTEXT($B9),SUM(IF(ISTEXT($B$6:$B$23),IF($H$6:$H$23&gt;$H9,1,IF($H$6:$H$23=$H9,IF($G$6:$G$23&gt;$G9,1,IF($G$6:$G$23=$G9,0.5,0)),0)),0))+0.5,"")</f>
        <v/>
      </c>
      <c r="J9" s="17"/>
      <c r="K9" s="22" t="str">
        <f t="shared" si="1"/>
        <v/>
      </c>
      <c r="L9" s="22" t="str">
        <f t="shared" si="2"/>
        <v/>
      </c>
      <c r="M9" s="2" t="str">
        <f t="shared" si="3"/>
        <v/>
      </c>
      <c r="N9" s="2" t="e">
        <f t="shared" si="4"/>
        <v>#N/A</v>
      </c>
      <c r="O9" s="57" t="str">
        <f t="array" ref="O9">IF(ISTEXT($B9),SUM(IF(ISTEXT($B$6:$B$23),IF($N$6:$N$23&gt;$N9,1,IF($N$6:$N$23=$N9,IF($G$6:$G$23&gt;$G9,1,IF($G$6:$G$23=$G9,0.5,0)),0)),0))+0.5,"")</f>
        <v/>
      </c>
      <c r="P9" s="1">
        <v>2</v>
      </c>
      <c r="Q9" s="1" t="e">
        <f>MATCH(ROW()-ROW($A$5),'before session 1'!$N$6:$N$23,0)</f>
        <v>#N/A</v>
      </c>
      <c r="R9" s="1">
        <f t="shared" si="5"/>
        <v>11</v>
      </c>
      <c r="S9" s="2">
        <v>1</v>
      </c>
      <c r="T9" s="2">
        <v>2</v>
      </c>
    </row>
    <row r="10" spans="1:20" x14ac:dyDescent="0.2">
      <c r="A10" s="22" t="e">
        <f>INDEX('before session 1'!$D$6:$D$23,Q10)</f>
        <v>#N/A</v>
      </c>
      <c r="B10" s="23" t="e">
        <f>VLOOKUP(A10,'before session 1'!$D$6:$E$23,2,FALSE)</f>
        <v>#N/A</v>
      </c>
      <c r="C10" s="15" t="e">
        <f>INDEX('before session 1'!G$6:G$23,$Q10)</f>
        <v>#N/A</v>
      </c>
      <c r="D10" s="15" t="e">
        <f>INDEX('before session 1'!H$6:H$23,$Q10)</f>
        <v>#N/A</v>
      </c>
      <c r="E10" s="11"/>
      <c r="F10" s="16" t="e">
        <f t="array" ref="F10">SUM(IF($D$6:$D$23=D10,$E$6:$E$23,0))/SUM(IF($D$6:$D$23=D10,1,0))</f>
        <v>#N/A</v>
      </c>
      <c r="G10" s="16" t="e">
        <f t="shared" si="0"/>
        <v>#N/A</v>
      </c>
      <c r="H10" s="15" t="e">
        <f t="array" ref="H10">IF(D10&lt;&gt;"",SUM(IF($D$6:$D$23=D10,IF($E$6:$E$23&lt;E10,2,IF($E$6:$E$23=E10,1,0)),0))-1,0)</f>
        <v>#N/A</v>
      </c>
      <c r="I10" s="22" t="str">
        <f t="array" ref="I10">IF(ISTEXT($B10),SUM(IF(ISTEXT($B$6:$B$23),IF($H$6:$H$23&gt;$H10,1,IF($H$6:$H$23=$H10,IF($G$6:$G$23&gt;$G10,1,IF($G$6:$G$23=$G10,0.5,0)),0)),0))+0.5,"")</f>
        <v/>
      </c>
      <c r="J10" s="17"/>
      <c r="K10" s="22" t="str">
        <f t="shared" si="1"/>
        <v/>
      </c>
      <c r="L10" s="22" t="str">
        <f t="shared" si="2"/>
        <v/>
      </c>
      <c r="M10" s="2" t="str">
        <f t="shared" si="3"/>
        <v/>
      </c>
      <c r="N10" s="2" t="e">
        <f t="shared" si="4"/>
        <v>#N/A</v>
      </c>
      <c r="O10" s="57" t="str">
        <f t="array" ref="O10">IF(ISTEXT($B10),SUM(IF(ISTEXT($B$6:$B$23),IF($N$6:$N$23&gt;$N10,1,IF($N$6:$N$23=$N10,IF($G$6:$G$23&gt;$G10,1,IF($G$6:$G$23=$G10,0.5,0)),0)),0))+0.5,"")</f>
        <v/>
      </c>
      <c r="P10" s="1">
        <v>5</v>
      </c>
      <c r="Q10" s="1" t="e">
        <f>MATCH(ROW()-ROW($A$5),'before session 1'!$N$6:$N$23,0)</f>
        <v>#N/A</v>
      </c>
      <c r="R10" s="1">
        <f t="shared" si="5"/>
        <v>14</v>
      </c>
      <c r="S10" s="2">
        <v>2</v>
      </c>
      <c r="T10" s="2">
        <v>2</v>
      </c>
    </row>
    <row r="11" spans="1:20" x14ac:dyDescent="0.2">
      <c r="A11" s="22" t="e">
        <f>INDEX('before session 1'!$D$6:$D$23,Q11)</f>
        <v>#N/A</v>
      </c>
      <c r="B11" s="23" t="e">
        <f>VLOOKUP(A11,'before session 1'!$D$6:$E$23,2,FALSE)</f>
        <v>#N/A</v>
      </c>
      <c r="C11" s="15" t="e">
        <f>INDEX('before session 1'!G$6:G$23,$Q11)</f>
        <v>#N/A</v>
      </c>
      <c r="D11" s="15" t="e">
        <f>INDEX('before session 1'!H$6:H$23,$Q11)</f>
        <v>#N/A</v>
      </c>
      <c r="E11" s="11"/>
      <c r="F11" s="16" t="e">
        <f t="array" ref="F11">SUM(IF($D$6:$D$23=D11,$E$6:$E$23,0))/SUM(IF($D$6:$D$23=D11,1,0))</f>
        <v>#N/A</v>
      </c>
      <c r="G11" s="16" t="e">
        <f t="shared" si="0"/>
        <v>#N/A</v>
      </c>
      <c r="H11" s="15" t="e">
        <f t="array" ref="H11">IF(D11&lt;&gt;"",SUM(IF($D$6:$D$23=D11,IF($E$6:$E$23&lt;E11,2,IF($E$6:$E$23=E11,1,0)),0))-1,0)</f>
        <v>#N/A</v>
      </c>
      <c r="I11" s="22" t="str">
        <f t="array" ref="I11">IF(ISTEXT($B11),SUM(IF(ISTEXT($B$6:$B$23),IF($H$6:$H$23&gt;$H11,1,IF($H$6:$H$23=$H11,IF($G$6:$G$23&gt;$G11,1,IF($G$6:$G$23=$G11,0.5,0)),0)),0))+0.5,"")</f>
        <v/>
      </c>
      <c r="J11" s="17"/>
      <c r="K11" s="22" t="str">
        <f t="shared" si="1"/>
        <v/>
      </c>
      <c r="L11" s="22" t="str">
        <f t="shared" si="2"/>
        <v/>
      </c>
      <c r="M11" s="2" t="str">
        <f t="shared" si="3"/>
        <v/>
      </c>
      <c r="N11" s="2" t="e">
        <f t="shared" si="4"/>
        <v>#N/A</v>
      </c>
      <c r="O11" s="57" t="str">
        <f t="array" ref="O11">IF(ISTEXT($B11),SUM(IF(ISTEXT($B$6:$B$23),IF($N$6:$N$23&gt;$N11,1,IF($N$6:$N$23=$N11,IF($G$6:$G$23&gt;$G11,1,IF($G$6:$G$23=$G11,0.5,0)),0)),0))+0.5,"")</f>
        <v/>
      </c>
      <c r="P11" s="1">
        <v>8</v>
      </c>
      <c r="Q11" s="1" t="e">
        <f>MATCH(ROW()-ROW($A$5),'before session 1'!$N$6:$N$23,0)</f>
        <v>#N/A</v>
      </c>
      <c r="R11" s="1">
        <f t="shared" si="5"/>
        <v>17</v>
      </c>
      <c r="S11" s="2">
        <v>3</v>
      </c>
      <c r="T11" s="2">
        <v>2</v>
      </c>
    </row>
    <row r="12" spans="1:20" x14ac:dyDescent="0.2">
      <c r="A12" s="22" t="e">
        <f>INDEX('before session 1'!$D$6:$D$23,Q12)</f>
        <v>#N/A</v>
      </c>
      <c r="B12" s="23" t="e">
        <f>VLOOKUP(A12,'before session 1'!$D$6:$E$23,2,FALSE)</f>
        <v>#N/A</v>
      </c>
      <c r="C12" s="15" t="e">
        <f>INDEX('before session 1'!G$6:G$23,$Q12)</f>
        <v>#N/A</v>
      </c>
      <c r="D12" s="15" t="e">
        <f>INDEX('before session 1'!H$6:H$23,$Q12)</f>
        <v>#N/A</v>
      </c>
      <c r="E12" s="11"/>
      <c r="F12" s="16" t="e">
        <f t="array" ref="F12">SUM(IF($D$6:$D$23=D12,$E$6:$E$23,0))/SUM(IF($D$6:$D$23=D12,1,0))</f>
        <v>#N/A</v>
      </c>
      <c r="G12" s="16" t="e">
        <f t="shared" si="0"/>
        <v>#N/A</v>
      </c>
      <c r="H12" s="15" t="e">
        <f t="array" ref="H12">IF(D12&lt;&gt;"",SUM(IF($D$6:$D$23=D12,IF($E$6:$E$23&lt;E12,2,IF($E$6:$E$23=E12,1,0)),0))-1,0)</f>
        <v>#N/A</v>
      </c>
      <c r="I12" s="22" t="str">
        <f t="array" ref="I12">IF(ISTEXT($B12),SUM(IF(ISTEXT($B$6:$B$23),IF($H$6:$H$23&gt;$H12,1,IF($H$6:$H$23=$H12,IF($G$6:$G$23&gt;$G12,1,IF($G$6:$G$23=$G12,0.5,0)),0)),0))+0.5,"")</f>
        <v/>
      </c>
      <c r="J12" s="17"/>
      <c r="K12" s="22" t="str">
        <f t="shared" si="1"/>
        <v/>
      </c>
      <c r="L12" s="22" t="str">
        <f t="shared" si="2"/>
        <v/>
      </c>
      <c r="M12" s="2" t="str">
        <f t="shared" si="3"/>
        <v/>
      </c>
      <c r="N12" s="2" t="e">
        <f t="shared" si="4"/>
        <v>#N/A</v>
      </c>
      <c r="O12" s="57" t="str">
        <f t="array" ref="O12">IF(ISTEXT($B12),SUM(IF(ISTEXT($B$6:$B$23),IF($N$6:$N$23&gt;$N12,1,IF($N$6:$N$23=$N12,IF($G$6:$G$23&gt;$G12,1,IF($G$6:$G$23=$G12,0.5,0)),0)),0))+0.5,"")</f>
        <v/>
      </c>
      <c r="P12" s="1">
        <v>3</v>
      </c>
      <c r="Q12" s="1" t="e">
        <f>MATCH(ROW()-ROW($A$5),'before session 1'!$N$6:$N$23,0)</f>
        <v>#N/A</v>
      </c>
      <c r="R12" s="1">
        <f t="shared" si="5"/>
        <v>12</v>
      </c>
      <c r="S12" s="2">
        <v>1</v>
      </c>
      <c r="T12" s="2">
        <v>3</v>
      </c>
    </row>
    <row r="13" spans="1:20" x14ac:dyDescent="0.2">
      <c r="A13" s="22" t="e">
        <f>INDEX('before session 1'!$D$6:$D$23,Q13)</f>
        <v>#N/A</v>
      </c>
      <c r="B13" s="23" t="e">
        <f>VLOOKUP(A13,'before session 1'!$D$6:$E$23,2,FALSE)</f>
        <v>#N/A</v>
      </c>
      <c r="C13" s="15" t="e">
        <f>INDEX('before session 1'!G$6:G$23,$Q13)</f>
        <v>#N/A</v>
      </c>
      <c r="D13" s="15" t="e">
        <f>INDEX('before session 1'!H$6:H$23,$Q13)</f>
        <v>#N/A</v>
      </c>
      <c r="E13" s="11"/>
      <c r="F13" s="16" t="e">
        <f t="array" ref="F13">SUM(IF($D$6:$D$23=D13,$E$6:$E$23,0))/SUM(IF($D$6:$D$23=D13,1,0))</f>
        <v>#N/A</v>
      </c>
      <c r="G13" s="16" t="e">
        <f t="shared" si="0"/>
        <v>#N/A</v>
      </c>
      <c r="H13" s="15" t="e">
        <f t="array" ref="H13">IF(D13&lt;&gt;"",SUM(IF($D$6:$D$23=D13,IF($E$6:$E$23&lt;E13,2,IF($E$6:$E$23=E13,1,0)),0))-1,0)</f>
        <v>#N/A</v>
      </c>
      <c r="I13" s="22" t="str">
        <f t="array" ref="I13">IF(ISTEXT($B13),SUM(IF(ISTEXT($B$6:$B$23),IF($H$6:$H$23&gt;$H13,1,IF($H$6:$H$23=$H13,IF($G$6:$G$23&gt;$G13,1,IF($G$6:$G$23=$G13,0.5,0)),0)),0))+0.5,"")</f>
        <v/>
      </c>
      <c r="J13" s="17"/>
      <c r="K13" s="22" t="str">
        <f t="shared" si="1"/>
        <v/>
      </c>
      <c r="L13" s="22" t="str">
        <f t="shared" si="2"/>
        <v/>
      </c>
      <c r="M13" s="2" t="str">
        <f t="shared" si="3"/>
        <v/>
      </c>
      <c r="N13" s="2" t="e">
        <f t="shared" si="4"/>
        <v>#N/A</v>
      </c>
      <c r="O13" s="57" t="str">
        <f t="array" ref="O13">IF(ISTEXT($B13),SUM(IF(ISTEXT($B$6:$B$23),IF($N$6:$N$23&gt;$N13,1,IF($N$6:$N$23=$N13,IF($G$6:$G$23&gt;$G13,1,IF($G$6:$G$23=$G13,0.5,0)),0)),0))+0.5,"")</f>
        <v/>
      </c>
      <c r="P13" s="1">
        <v>6</v>
      </c>
      <c r="Q13" s="1" t="e">
        <f>MATCH(ROW()-ROW($A$5),'before session 1'!$N$6:$N$23,0)</f>
        <v>#N/A</v>
      </c>
      <c r="R13" s="1">
        <f t="shared" si="5"/>
        <v>15</v>
      </c>
      <c r="S13" s="2">
        <v>2</v>
      </c>
      <c r="T13" s="2">
        <v>3</v>
      </c>
    </row>
    <row r="14" spans="1:20" x14ac:dyDescent="0.2">
      <c r="A14" s="22" t="e">
        <f>INDEX('before session 1'!$D$6:$D$23,Q14)</f>
        <v>#N/A</v>
      </c>
      <c r="B14" s="23" t="e">
        <f>VLOOKUP(A14,'before session 1'!$D$6:$E$23,2,FALSE)</f>
        <v>#N/A</v>
      </c>
      <c r="C14" s="15" t="e">
        <f>INDEX('before session 1'!G$6:G$23,$Q14)</f>
        <v>#N/A</v>
      </c>
      <c r="D14" s="15" t="e">
        <f>INDEX('before session 1'!H$6:H$23,$Q14)</f>
        <v>#N/A</v>
      </c>
      <c r="E14" s="11"/>
      <c r="F14" s="16" t="e">
        <f t="array" ref="F14">SUM(IF($D$6:$D$23=D14,$E$6:$E$23,0))/SUM(IF($D$6:$D$23=D14,1,0))</f>
        <v>#N/A</v>
      </c>
      <c r="G14" s="16" t="e">
        <f t="shared" si="0"/>
        <v>#N/A</v>
      </c>
      <c r="H14" s="15" t="e">
        <f t="array" ref="H14">IF(D14&lt;&gt;"",SUM(IF($D$6:$D$23=D14,IF($E$6:$E$23&lt;E14,2,IF($E$6:$E$23=E14,1,0)),0))-1,0)</f>
        <v>#N/A</v>
      </c>
      <c r="I14" s="22" t="str">
        <f t="array" ref="I14">IF(ISTEXT($B14),SUM(IF(ISTEXT($B$6:$B$23),IF($H$6:$H$23&gt;$H14,1,IF($H$6:$H$23=$H14,IF($G$6:$G$23&gt;$G14,1,IF($G$6:$G$23=$G14,0.5,0)),0)),0))+0.5,"")</f>
        <v/>
      </c>
      <c r="J14" s="17"/>
      <c r="K14" s="22" t="str">
        <f t="shared" si="1"/>
        <v/>
      </c>
      <c r="L14" s="22" t="str">
        <f t="shared" si="2"/>
        <v/>
      </c>
      <c r="M14" s="2" t="str">
        <f t="shared" si="3"/>
        <v/>
      </c>
      <c r="N14" s="2" t="e">
        <f t="shared" si="4"/>
        <v>#N/A</v>
      </c>
      <c r="O14" s="57" t="str">
        <f t="array" ref="O14">IF(ISTEXT($B14),SUM(IF(ISTEXT($B$6:$B$23),IF($N$6:$N$23&gt;$N14,1,IF($N$6:$N$23=$N14,IF($G$6:$G$23&gt;$G14,1,IF($G$6:$G$23=$G14,0.5,0)),0)),0))+0.5,"")</f>
        <v/>
      </c>
      <c r="P14" s="1">
        <v>9</v>
      </c>
      <c r="Q14" s="1" t="e">
        <f>MATCH(ROW()-ROW($A$5),'before session 1'!$N$6:$N$23,0)</f>
        <v>#N/A</v>
      </c>
      <c r="R14" s="1">
        <f t="shared" si="5"/>
        <v>18</v>
      </c>
      <c r="S14" s="2">
        <v>3</v>
      </c>
      <c r="T14" s="2">
        <v>3</v>
      </c>
    </row>
    <row r="15" spans="1:20" x14ac:dyDescent="0.2">
      <c r="A15" s="22">
        <f>INDEX('before session 1'!$D$6:$D$23,Q15)</f>
        <v>1</v>
      </c>
      <c r="B15" s="23">
        <f>VLOOKUP(A15,'before session 1'!$D$6:$E$23,2,FALSE)</f>
        <v>0</v>
      </c>
      <c r="C15" s="15" t="str">
        <f>INDEX('before session 1'!G$6:G$23,$Q15)</f>
        <v/>
      </c>
      <c r="D15" s="15" t="str">
        <f>INDEX('before session 1'!H$6:H$23,$Q15)</f>
        <v/>
      </c>
      <c r="E15" s="11"/>
      <c r="F15" s="16" t="e">
        <f t="array" ref="F15">SUM(IF($D$6:$D$23=D15,$E$6:$E$23,0))/SUM(IF($D$6:$D$23=D15,1,0))</f>
        <v>#N/A</v>
      </c>
      <c r="G15" s="16" t="e">
        <f t="shared" si="0"/>
        <v>#N/A</v>
      </c>
      <c r="H15" s="15">
        <f t="array" ref="H15">IF(D15&lt;&gt;"",SUM(IF($D$6:$D$23=D15,IF($E$6:$E$23&lt;E15,2,IF($E$6:$E$23=E15,1,0)),0))-1,0)</f>
        <v>0</v>
      </c>
      <c r="I15" s="22" t="str">
        <f t="array" ref="I15">IF(ISTEXT($B15),SUM(IF(ISTEXT($B$6:$B$23),IF($H$6:$H$23&gt;$H15,1,IF($H$6:$H$23=$H15,IF($G$6:$G$23&gt;$G15,1,IF($G$6:$G$23=$G15,0.5,0)),0)),0))+0.5,"")</f>
        <v/>
      </c>
      <c r="J15" s="17"/>
      <c r="K15" s="22" t="str">
        <f>IF($J15&gt;0,IF($J6&gt;0,"err",S6),IF($J6&gt;0,"","err"))</f>
        <v>err</v>
      </c>
      <c r="L15" s="22" t="str">
        <f>IF($J15&gt;0,IF($J6&gt;0,"err",T6),IF($J6&gt;0,"","err"))</f>
        <v>err</v>
      </c>
      <c r="M15" s="2" t="str">
        <f t="shared" si="3"/>
        <v/>
      </c>
      <c r="N15" s="2">
        <f t="shared" si="4"/>
        <v>0</v>
      </c>
      <c r="O15" s="57" t="str">
        <f t="array" ref="O15">IF(ISTEXT($B15),SUM(IF(ISTEXT($B$6:$B$23),IF($N$6:$N$23&gt;$N15,1,IF($N$6:$N$23=$N15,IF($G$6:$G$23&gt;$G15,1,IF($G$6:$G$23=$G15,0.5,0)),0)),0))+0.5,"")</f>
        <v/>
      </c>
      <c r="Q15" s="1">
        <f>MATCH(ROW()-ROW($A$5),'before session 1'!$N$6:$N$23,0)</f>
        <v>1</v>
      </c>
      <c r="R15" s="1">
        <f>P6+IF(J15&gt;0,0,9)</f>
        <v>10</v>
      </c>
    </row>
    <row r="16" spans="1:20" x14ac:dyDescent="0.2">
      <c r="A16" s="22">
        <f>INDEX('before session 1'!$D$6:$D$23,Q16)</f>
        <v>4</v>
      </c>
      <c r="B16" s="23">
        <f>VLOOKUP(A16,'before session 1'!$D$6:$E$23,2,FALSE)</f>
        <v>0</v>
      </c>
      <c r="C16" s="15" t="str">
        <f>INDEX('before session 1'!G$6:G$23,$Q16)</f>
        <v/>
      </c>
      <c r="D16" s="15" t="str">
        <f>INDEX('before session 1'!H$6:H$23,$Q16)</f>
        <v/>
      </c>
      <c r="E16" s="11"/>
      <c r="F16" s="16" t="e">
        <f t="array" ref="F16">SUM(IF($D$6:$D$23=D16,$E$6:$E$23,0))/SUM(IF($D$6:$D$23=D16,1,0))</f>
        <v>#N/A</v>
      </c>
      <c r="G16" s="16" t="e">
        <f t="shared" si="0"/>
        <v>#N/A</v>
      </c>
      <c r="H16" s="15">
        <f t="array" ref="H16">IF(D16&lt;&gt;"",SUM(IF($D$6:$D$23=D16,IF($E$6:$E$23&lt;E16,2,IF($E$6:$E$23=E16,1,0)),0))-1,0)</f>
        <v>0</v>
      </c>
      <c r="I16" s="22" t="str">
        <f t="array" ref="I16">IF(ISTEXT($B16),SUM(IF(ISTEXT($B$6:$B$23),IF($H$6:$H$23&gt;$H16,1,IF($H$6:$H$23=$H16,IF($G$6:$G$23&gt;$G16,1,IF($G$6:$G$23=$G16,0.5,0)),0)),0))+0.5,"")</f>
        <v/>
      </c>
      <c r="J16" s="17"/>
      <c r="K16" s="22" t="str">
        <f t="shared" ref="K16:L16" si="6">IF($J16&gt;0,IF($J7&gt;0,"err",S7),IF($J7&gt;0,"","err"))</f>
        <v>err</v>
      </c>
      <c r="L16" s="22" t="str">
        <f t="shared" si="6"/>
        <v>err</v>
      </c>
      <c r="M16" s="2" t="str">
        <f t="shared" si="3"/>
        <v/>
      </c>
      <c r="N16" s="2">
        <f t="shared" si="4"/>
        <v>0</v>
      </c>
      <c r="O16" s="57" t="str">
        <f t="array" ref="O16">IF(ISTEXT($B16),SUM(IF(ISTEXT($B$6:$B$23),IF($N$6:$N$23&gt;$N16,1,IF($N$6:$N$23=$N16,IF($G$6:$G$23&gt;$G16,1,IF($G$6:$G$23=$G16,0.5,0)),0)),0))+0.5,"")</f>
        <v/>
      </c>
      <c r="Q16" s="1">
        <f>MATCH(ROW()-ROW($A$5),'before session 1'!$N$6:$N$23,0)</f>
        <v>4</v>
      </c>
      <c r="R16" s="1">
        <f t="shared" ref="R16:R23" si="7">P7+IF(J16&gt;0,0,9)</f>
        <v>13</v>
      </c>
    </row>
    <row r="17" spans="1:18" x14ac:dyDescent="0.2">
      <c r="A17" s="22">
        <f>INDEX('before session 1'!$D$6:$D$23,Q17)</f>
        <v>7</v>
      </c>
      <c r="B17" s="23">
        <f>VLOOKUP(A17,'before session 1'!$D$6:$E$23,2,FALSE)</f>
        <v>0</v>
      </c>
      <c r="C17" s="15" t="str">
        <f>INDEX('before session 1'!G$6:G$23,$Q17)</f>
        <v/>
      </c>
      <c r="D17" s="15" t="str">
        <f>INDEX('before session 1'!H$6:H$23,$Q17)</f>
        <v/>
      </c>
      <c r="E17" s="11"/>
      <c r="F17" s="16" t="e">
        <f t="array" ref="F17">SUM(IF($D$6:$D$23=D17,$E$6:$E$23,0))/SUM(IF($D$6:$D$23=D17,1,0))</f>
        <v>#N/A</v>
      </c>
      <c r="G17" s="16" t="e">
        <f t="shared" si="0"/>
        <v>#N/A</v>
      </c>
      <c r="H17" s="15">
        <f t="array" ref="H17">IF(D17&lt;&gt;"",SUM(IF($D$6:$D$23=D17,IF($E$6:$E$23&lt;E17,2,IF($E$6:$E$23=E17,1,0)),0))-1,0)</f>
        <v>0</v>
      </c>
      <c r="I17" s="22" t="str">
        <f t="array" ref="I17">IF(ISTEXT($B17),SUM(IF(ISTEXT($B$6:$B$23),IF($H$6:$H$23&gt;$H17,1,IF($H$6:$H$23=$H17,IF($G$6:$G$23&gt;$G17,1,IF($G$6:$G$23=$G17,0.5,0)),0)),0))+0.5,"")</f>
        <v/>
      </c>
      <c r="J17" s="17"/>
      <c r="K17" s="22" t="str">
        <f t="shared" ref="K17:L17" si="8">IF($J17&gt;0,IF($J8&gt;0,"err",S8),IF($J8&gt;0,"","err"))</f>
        <v>err</v>
      </c>
      <c r="L17" s="22" t="str">
        <f t="shared" si="8"/>
        <v>err</v>
      </c>
      <c r="M17" s="2" t="str">
        <f t="shared" si="3"/>
        <v/>
      </c>
      <c r="N17" s="2">
        <f t="shared" si="4"/>
        <v>0</v>
      </c>
      <c r="O17" s="57" t="str">
        <f t="array" ref="O17">IF(ISTEXT($B17),SUM(IF(ISTEXT($B$6:$B$23),IF($N$6:$N$23&gt;$N17,1,IF($N$6:$N$23=$N17,IF($G$6:$G$23&gt;$G17,1,IF($G$6:$G$23=$G17,0.5,0)),0)),0))+0.5,"")</f>
        <v/>
      </c>
      <c r="Q17" s="1">
        <f>MATCH(ROW()-ROW($A$5),'before session 1'!$N$6:$N$23,0)</f>
        <v>7</v>
      </c>
      <c r="R17" s="1">
        <f t="shared" si="7"/>
        <v>16</v>
      </c>
    </row>
    <row r="18" spans="1:18" x14ac:dyDescent="0.2">
      <c r="A18" s="22">
        <f>INDEX('before session 1'!$D$6:$D$23,Q18)</f>
        <v>8</v>
      </c>
      <c r="B18" s="23">
        <f>VLOOKUP(A18,'before session 1'!$D$6:$E$23,2,FALSE)</f>
        <v>0</v>
      </c>
      <c r="C18" s="15" t="str">
        <f>INDEX('before session 1'!G$6:G$23,$Q18)</f>
        <v/>
      </c>
      <c r="D18" s="15" t="str">
        <f>INDEX('before session 1'!H$6:H$23,$Q18)</f>
        <v/>
      </c>
      <c r="E18" s="11"/>
      <c r="F18" s="16" t="e">
        <f t="array" ref="F18">SUM(IF($D$6:$D$23=D18,$E$6:$E$23,0))/SUM(IF($D$6:$D$23=D18,1,0))</f>
        <v>#N/A</v>
      </c>
      <c r="G18" s="16" t="e">
        <f t="shared" si="0"/>
        <v>#N/A</v>
      </c>
      <c r="H18" s="15">
        <f t="array" ref="H18">IF(D18&lt;&gt;"",SUM(IF($D$6:$D$23=D18,IF($E$6:$E$23&lt;E18,2,IF($E$6:$E$23=E18,1,0)),0))-1,0)</f>
        <v>0</v>
      </c>
      <c r="I18" s="22" t="str">
        <f t="array" ref="I18">IF(ISTEXT($B18),SUM(IF(ISTEXT($B$6:$B$23),IF($H$6:$H$23&gt;$H18,1,IF($H$6:$H$23=$H18,IF($G$6:$G$23&gt;$G18,1,IF($G$6:$G$23=$G18,0.5,0)),0)),0))+0.5,"")</f>
        <v/>
      </c>
      <c r="J18" s="17"/>
      <c r="K18" s="22" t="str">
        <f t="shared" ref="K18:L18" si="9">IF($J18&gt;0,IF($J9&gt;0,"err",S9),IF($J9&gt;0,"","err"))</f>
        <v>err</v>
      </c>
      <c r="L18" s="22" t="str">
        <f t="shared" si="9"/>
        <v>err</v>
      </c>
      <c r="M18" s="2" t="str">
        <f t="shared" si="3"/>
        <v/>
      </c>
      <c r="N18" s="2">
        <f t="shared" si="4"/>
        <v>0</v>
      </c>
      <c r="O18" s="57" t="str">
        <f t="array" ref="O18">IF(ISTEXT($B18),SUM(IF(ISTEXT($B$6:$B$23),IF($N$6:$N$23&gt;$N18,1,IF($N$6:$N$23=$N18,IF($G$6:$G$23&gt;$G18,1,IF($G$6:$G$23=$G18,0.5,0)),0)),0))+0.5,"")</f>
        <v/>
      </c>
      <c r="Q18" s="1">
        <f>MATCH(ROW()-ROW($A$5),'before session 1'!$N$6:$N$23,0)</f>
        <v>8</v>
      </c>
      <c r="R18" s="1">
        <f t="shared" si="7"/>
        <v>11</v>
      </c>
    </row>
    <row r="19" spans="1:18" x14ac:dyDescent="0.2">
      <c r="A19" s="22">
        <f>INDEX('before session 1'!$D$6:$D$23,Q19)</f>
        <v>2</v>
      </c>
      <c r="B19" s="23">
        <f>VLOOKUP(A19,'before session 1'!$D$6:$E$23,2,FALSE)</f>
        <v>0</v>
      </c>
      <c r="C19" s="15" t="str">
        <f>INDEX('before session 1'!G$6:G$23,$Q19)</f>
        <v/>
      </c>
      <c r="D19" s="15" t="str">
        <f>INDEX('before session 1'!H$6:H$23,$Q19)</f>
        <v/>
      </c>
      <c r="E19" s="11"/>
      <c r="F19" s="16" t="e">
        <f t="array" ref="F19">SUM(IF($D$6:$D$23=D19,$E$6:$E$23,0))/SUM(IF($D$6:$D$23=D19,1,0))</f>
        <v>#N/A</v>
      </c>
      <c r="G19" s="16" t="e">
        <f t="shared" si="0"/>
        <v>#N/A</v>
      </c>
      <c r="H19" s="15">
        <f t="array" ref="H19">IF(D19&lt;&gt;"",SUM(IF($D$6:$D$23=D19,IF($E$6:$E$23&lt;E19,2,IF($E$6:$E$23=E19,1,0)),0))-1,0)</f>
        <v>0</v>
      </c>
      <c r="I19" s="22" t="str">
        <f t="array" ref="I19">IF(ISTEXT($B19),SUM(IF(ISTEXT($B$6:$B$23),IF($H$6:$H$23&gt;$H19,1,IF($H$6:$H$23=$H19,IF($G$6:$G$23&gt;$G19,1,IF($G$6:$G$23=$G19,0.5,0)),0)),0))+0.5,"")</f>
        <v/>
      </c>
      <c r="J19" s="17"/>
      <c r="K19" s="22" t="str">
        <f t="shared" ref="K19:L19" si="10">IF($J19&gt;0,IF($J10&gt;0,"err",S10),IF($J10&gt;0,"","err"))</f>
        <v>err</v>
      </c>
      <c r="L19" s="22" t="str">
        <f t="shared" si="10"/>
        <v>err</v>
      </c>
      <c r="M19" s="2" t="str">
        <f t="shared" si="3"/>
        <v/>
      </c>
      <c r="N19" s="2">
        <f t="shared" si="4"/>
        <v>0</v>
      </c>
      <c r="O19" s="57" t="str">
        <f t="array" ref="O19">IF(ISTEXT($B19),SUM(IF(ISTEXT($B$6:$B$23),IF($N$6:$N$23&gt;$N19,1,IF($N$6:$N$23=$N19,IF($G$6:$G$23&gt;$G19,1,IF($G$6:$G$23=$G19,0.5,0)),0)),0))+0.5,"")</f>
        <v/>
      </c>
      <c r="Q19" s="1">
        <f>MATCH(ROW()-ROW($A$5),'before session 1'!$N$6:$N$23,0)</f>
        <v>2</v>
      </c>
      <c r="R19" s="1">
        <f t="shared" si="7"/>
        <v>14</v>
      </c>
    </row>
    <row r="20" spans="1:18" x14ac:dyDescent="0.2">
      <c r="A20" s="22">
        <f>INDEX('before session 1'!$D$6:$D$23,Q20)</f>
        <v>5</v>
      </c>
      <c r="B20" s="23">
        <f>VLOOKUP(A20,'before session 1'!$D$6:$E$23,2,FALSE)</f>
        <v>0</v>
      </c>
      <c r="C20" s="15" t="str">
        <f>INDEX('before session 1'!G$6:G$23,$Q20)</f>
        <v/>
      </c>
      <c r="D20" s="15" t="str">
        <f>INDEX('before session 1'!H$6:H$23,$Q20)</f>
        <v/>
      </c>
      <c r="E20" s="11"/>
      <c r="F20" s="16" t="e">
        <f t="array" ref="F20">SUM(IF($D$6:$D$23=D20,$E$6:$E$23,0))/SUM(IF($D$6:$D$23=D20,1,0))</f>
        <v>#N/A</v>
      </c>
      <c r="G20" s="16" t="e">
        <f t="shared" si="0"/>
        <v>#N/A</v>
      </c>
      <c r="H20" s="15">
        <f t="array" ref="H20">IF(D20&lt;&gt;"",SUM(IF($D$6:$D$23=D20,IF($E$6:$E$23&lt;E20,2,IF($E$6:$E$23=E20,1,0)),0))-1,0)</f>
        <v>0</v>
      </c>
      <c r="I20" s="22" t="str">
        <f t="array" ref="I20">IF(ISTEXT($B20),SUM(IF(ISTEXT($B$6:$B$23),IF($H$6:$H$23&gt;$H20,1,IF($H$6:$H$23=$H20,IF($G$6:$G$23&gt;$G20,1,IF($G$6:$G$23=$G20,0.5,0)),0)),0))+0.5,"")</f>
        <v/>
      </c>
      <c r="J20" s="17"/>
      <c r="K20" s="22" t="str">
        <f t="shared" ref="K20:L20" si="11">IF($J20&gt;0,IF($J11&gt;0,"err",S11),IF($J11&gt;0,"","err"))</f>
        <v>err</v>
      </c>
      <c r="L20" s="22" t="str">
        <f t="shared" si="11"/>
        <v>err</v>
      </c>
      <c r="M20" s="2" t="str">
        <f t="shared" si="3"/>
        <v/>
      </c>
      <c r="N20" s="2">
        <f t="shared" si="4"/>
        <v>0</v>
      </c>
      <c r="O20" s="57" t="str">
        <f t="array" ref="O20">IF(ISTEXT($B20),SUM(IF(ISTEXT($B$6:$B$23),IF($N$6:$N$23&gt;$N20,1,IF($N$6:$N$23=$N20,IF($G$6:$G$23&gt;$G20,1,IF($G$6:$G$23=$G20,0.5,0)),0)),0))+0.5,"")</f>
        <v/>
      </c>
      <c r="Q20" s="1">
        <f>MATCH(ROW()-ROW($A$5),'before session 1'!$N$6:$N$23,0)</f>
        <v>5</v>
      </c>
      <c r="R20" s="1">
        <f t="shared" si="7"/>
        <v>17</v>
      </c>
    </row>
    <row r="21" spans="1:18" x14ac:dyDescent="0.2">
      <c r="A21" s="22">
        <f>INDEX('before session 1'!$D$6:$D$23,Q21)</f>
        <v>6</v>
      </c>
      <c r="B21" s="23">
        <f>VLOOKUP(A21,'before session 1'!$D$6:$E$23,2,FALSE)</f>
        <v>0</v>
      </c>
      <c r="C21" s="15" t="str">
        <f>INDEX('before session 1'!G$6:G$23,$Q21)</f>
        <v/>
      </c>
      <c r="D21" s="15" t="str">
        <f>INDEX('before session 1'!H$6:H$23,$Q21)</f>
        <v/>
      </c>
      <c r="E21" s="11"/>
      <c r="F21" s="16" t="e">
        <f t="array" ref="F21">SUM(IF($D$6:$D$23=D21,$E$6:$E$23,0))/SUM(IF($D$6:$D$23=D21,1,0))</f>
        <v>#N/A</v>
      </c>
      <c r="G21" s="16" t="e">
        <f t="shared" si="0"/>
        <v>#N/A</v>
      </c>
      <c r="H21" s="15">
        <f t="array" ref="H21">IF(D21&lt;&gt;"",SUM(IF($D$6:$D$23=D21,IF($E$6:$E$23&lt;E21,2,IF($E$6:$E$23=E21,1,0)),0))-1,0)</f>
        <v>0</v>
      </c>
      <c r="I21" s="22" t="str">
        <f t="array" ref="I21">IF(ISTEXT($B21),SUM(IF(ISTEXT($B$6:$B$23),IF($H$6:$H$23&gt;$H21,1,IF($H$6:$H$23=$H21,IF($G$6:$G$23&gt;$G21,1,IF($G$6:$G$23=$G21,0.5,0)),0)),0))+0.5,"")</f>
        <v/>
      </c>
      <c r="J21" s="17"/>
      <c r="K21" s="22" t="str">
        <f t="shared" ref="K21:L21" si="12">IF($J21&gt;0,IF($J12&gt;0,"err",S12),IF($J12&gt;0,"","err"))</f>
        <v>err</v>
      </c>
      <c r="L21" s="22" t="str">
        <f t="shared" si="12"/>
        <v>err</v>
      </c>
      <c r="M21" s="2" t="str">
        <f t="shared" si="3"/>
        <v/>
      </c>
      <c r="N21" s="2">
        <f t="shared" si="4"/>
        <v>0</v>
      </c>
      <c r="O21" s="57" t="str">
        <f t="array" ref="O21">IF(ISTEXT($B21),SUM(IF(ISTEXT($B$6:$B$23),IF($N$6:$N$23&gt;$N21,1,IF($N$6:$N$23=$N21,IF($G$6:$G$23&gt;$G21,1,IF($G$6:$G$23=$G21,0.5,0)),0)),0))+0.5,"")</f>
        <v/>
      </c>
      <c r="Q21" s="1">
        <f>MATCH(ROW()-ROW($A$5),'before session 1'!$N$6:$N$23,0)</f>
        <v>6</v>
      </c>
      <c r="R21" s="1">
        <f t="shared" si="7"/>
        <v>12</v>
      </c>
    </row>
    <row r="22" spans="1:18" x14ac:dyDescent="0.2">
      <c r="A22" s="22">
        <f>INDEX('before session 1'!$D$6:$D$23,Q22)</f>
        <v>9</v>
      </c>
      <c r="B22" s="23">
        <f>VLOOKUP(A22,'before session 1'!$D$6:$E$23,2,FALSE)</f>
        <v>0</v>
      </c>
      <c r="C22" s="15" t="str">
        <f>INDEX('before session 1'!G$6:G$23,$Q22)</f>
        <v/>
      </c>
      <c r="D22" s="15" t="str">
        <f>INDEX('before session 1'!H$6:H$23,$Q22)</f>
        <v/>
      </c>
      <c r="E22" s="11"/>
      <c r="F22" s="16" t="e">
        <f t="array" ref="F22">SUM(IF($D$6:$D$23=D22,$E$6:$E$23,0))/SUM(IF($D$6:$D$23=D22,1,0))</f>
        <v>#N/A</v>
      </c>
      <c r="G22" s="16" t="e">
        <f t="shared" si="0"/>
        <v>#N/A</v>
      </c>
      <c r="H22" s="15">
        <f t="array" ref="H22">IF(D22&lt;&gt;"",SUM(IF($D$6:$D$23=D22,IF($E$6:$E$23&lt;E22,2,IF($E$6:$E$23=E22,1,0)),0))-1,0)</f>
        <v>0</v>
      </c>
      <c r="I22" s="22" t="str">
        <f t="array" ref="I22">IF(ISTEXT($B22),SUM(IF(ISTEXT($B$6:$B$23),IF($H$6:$H$23&gt;$H22,1,IF($H$6:$H$23=$H22,IF($G$6:$G$23&gt;$G22,1,IF($G$6:$G$23=$G22,0.5,0)),0)),0))+0.5,"")</f>
        <v/>
      </c>
      <c r="J22" s="17"/>
      <c r="K22" s="22" t="str">
        <f t="shared" ref="K22:L22" si="13">IF($J22&gt;0,IF($J13&gt;0,"err",S13),IF($J13&gt;0,"","err"))</f>
        <v>err</v>
      </c>
      <c r="L22" s="22" t="str">
        <f t="shared" si="13"/>
        <v>err</v>
      </c>
      <c r="M22" s="2" t="str">
        <f t="shared" si="3"/>
        <v/>
      </c>
      <c r="N22" s="2">
        <f t="shared" si="4"/>
        <v>0</v>
      </c>
      <c r="O22" s="57" t="str">
        <f t="array" ref="O22">IF(ISTEXT($B22),SUM(IF(ISTEXT($B$6:$B$23),IF($N$6:$N$23&gt;$N22,1,IF($N$6:$N$23=$N22,IF($G$6:$G$23&gt;$G22,1,IF($G$6:$G$23=$G22,0.5,0)),0)),0))+0.5,"")</f>
        <v/>
      </c>
      <c r="Q22" s="1">
        <f>MATCH(ROW()-ROW($A$5),'before session 1'!$N$6:$N$23,0)</f>
        <v>9</v>
      </c>
      <c r="R22" s="1">
        <f t="shared" si="7"/>
        <v>15</v>
      </c>
    </row>
    <row r="23" spans="1:18" x14ac:dyDescent="0.2">
      <c r="A23" s="22">
        <f>INDEX('before session 1'!$D$6:$D$23,Q23)</f>
        <v>3</v>
      </c>
      <c r="B23" s="23">
        <f>VLOOKUP(A23,'before session 1'!$D$6:$E$23,2,FALSE)</f>
        <v>0</v>
      </c>
      <c r="C23" s="15" t="str">
        <f>INDEX('before session 1'!G$6:G$23,$Q23)</f>
        <v/>
      </c>
      <c r="D23" s="15" t="str">
        <f>INDEX('before session 1'!H$6:H$23,$Q23)</f>
        <v/>
      </c>
      <c r="E23" s="11"/>
      <c r="F23" s="16" t="e">
        <f t="array" ref="F23">SUM(IF($D$6:$D$23=D23,$E$6:$E$23,0))/SUM(IF($D$6:$D$23=D23,1,0))</f>
        <v>#N/A</v>
      </c>
      <c r="G23" s="16" t="e">
        <f t="shared" si="0"/>
        <v>#N/A</v>
      </c>
      <c r="H23" s="15">
        <f t="array" ref="H23">IF(D23&lt;&gt;"",SUM(IF($D$6:$D$23=D23,IF($E$6:$E$23&lt;E23,2,IF($E$6:$E$23=E23,1,0)),0))-1,0)</f>
        <v>0</v>
      </c>
      <c r="I23" s="22" t="str">
        <f t="array" ref="I23">IF(ISTEXT($B23),SUM(IF(ISTEXT($B$6:$B$23),IF($H$6:$H$23&gt;$H23,1,IF($H$6:$H$23=$H23,IF($G$6:$G$23&gt;$G23,1,IF($G$6:$G$23=$G23,0.5,0)),0)),0))+0.5,"")</f>
        <v/>
      </c>
      <c r="J23" s="17"/>
      <c r="K23" s="22" t="str">
        <f t="shared" ref="K23:L23" si="14">IF($J23&gt;0,IF($J14&gt;0,"err",S14),IF($J14&gt;0,"","err"))</f>
        <v>err</v>
      </c>
      <c r="L23" s="22" t="str">
        <f t="shared" si="14"/>
        <v>err</v>
      </c>
      <c r="M23" s="2" t="str">
        <f t="shared" si="3"/>
        <v/>
      </c>
      <c r="N23" s="2">
        <f t="shared" si="4"/>
        <v>0</v>
      </c>
      <c r="O23" s="57" t="str">
        <f t="array" ref="O23">IF(ISTEXT($B23),SUM(IF(ISTEXT($B$6:$B$23),IF($N$6:$N$23&gt;$N23,1,IF($N$6:$N$23=$N23,IF($G$6:$G$23&gt;$G23,1,IF($G$6:$G$23=$G23,0.5,0)),0)),0))+0.5,"")</f>
        <v/>
      </c>
      <c r="Q23" s="1">
        <f>MATCH(ROW()-ROW($A$5),'before session 1'!$N$6:$N$23,0)</f>
        <v>3</v>
      </c>
      <c r="R23" s="1">
        <f t="shared" si="7"/>
        <v>18</v>
      </c>
    </row>
  </sheetData>
  <sheetProtection sheet="1" objects="1" scenarios="1"/>
  <phoneticPr fontId="3" type="noConversion"/>
  <pageMargins left="0.75" right="0.75" top="1" bottom="1" header="0.5" footer="0.5"/>
  <pageSetup paperSize="9" scale="9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3"/>
  <sheetViews>
    <sheetView workbookViewId="0">
      <selection activeCell="E6" sqref="E6"/>
    </sheetView>
  </sheetViews>
  <sheetFormatPr defaultRowHeight="12.75" x14ac:dyDescent="0.2"/>
  <cols>
    <col min="1" max="1" width="8.5703125" style="1" customWidth="1"/>
    <col min="2" max="2" width="18.5703125" style="2" customWidth="1"/>
    <col min="3" max="3" width="6.28515625" style="1" customWidth="1"/>
    <col min="4" max="4" width="6" style="1" customWidth="1"/>
    <col min="5" max="5" width="7.28515625" style="2" customWidth="1"/>
    <col min="6" max="7" width="9.140625" style="2"/>
    <col min="8" max="8" width="5.42578125" style="2" customWidth="1"/>
    <col min="9" max="10" width="9.140625" style="2"/>
    <col min="11" max="11" width="4.7109375" style="2" customWidth="1"/>
    <col min="12" max="12" width="8" style="2" customWidth="1"/>
    <col min="13" max="13" width="8.85546875" style="2" customWidth="1"/>
    <col min="14" max="15" width="6" style="2" customWidth="1"/>
    <col min="16" max="18" width="9.140625" style="2"/>
    <col min="19" max="20" width="9.140625" style="1"/>
    <col min="21" max="16384" width="9.140625" style="2"/>
  </cols>
  <sheetData>
    <row r="1" spans="1:23" x14ac:dyDescent="0.2">
      <c r="A1" s="43" t="s">
        <v>75</v>
      </c>
      <c r="E1" s="2" t="s">
        <v>109</v>
      </c>
      <c r="F1" s="67"/>
      <c r="M1" s="24"/>
      <c r="N1" s="33" t="s">
        <v>76</v>
      </c>
      <c r="O1" s="25"/>
    </row>
    <row r="2" spans="1:23" x14ac:dyDescent="0.2">
      <c r="M2" s="18" t="s">
        <v>50</v>
      </c>
      <c r="N2" s="20"/>
      <c r="O2" s="5">
        <f>SUM(M6:M23)</f>
        <v>0</v>
      </c>
      <c r="Q2" s="1" t="s">
        <v>95</v>
      </c>
      <c r="S2" s="1" t="s">
        <v>45</v>
      </c>
      <c r="T2" s="1" t="s">
        <v>51</v>
      </c>
      <c r="U2" s="1" t="s">
        <v>51</v>
      </c>
    </row>
    <row r="3" spans="1:23" x14ac:dyDescent="0.2">
      <c r="A3" s="40"/>
      <c r="B3" s="19"/>
      <c r="C3" s="3"/>
      <c r="D3" s="4"/>
      <c r="E3" s="34" t="s">
        <v>77</v>
      </c>
      <c r="F3" s="20"/>
      <c r="G3" s="20"/>
      <c r="H3" s="5"/>
      <c r="I3" s="18"/>
      <c r="J3" s="38" t="s">
        <v>78</v>
      </c>
      <c r="K3" s="5"/>
      <c r="L3" s="36"/>
      <c r="M3" s="26" t="s">
        <v>53</v>
      </c>
      <c r="N3" s="27"/>
      <c r="O3" s="70">
        <v>3</v>
      </c>
      <c r="P3" s="2" t="str">
        <f>IF(O3&lt;&gt;4,IF(O3&lt;&gt;3,"error",""),"")</f>
        <v/>
      </c>
      <c r="Q3" s="1" t="e">
        <f>'after session 1'!L4-1</f>
        <v>#N/A</v>
      </c>
      <c r="R3" s="1" t="s">
        <v>63</v>
      </c>
      <c r="S3" s="1" t="s">
        <v>54</v>
      </c>
      <c r="T3" s="1" t="s">
        <v>55</v>
      </c>
      <c r="U3" s="1" t="s">
        <v>55</v>
      </c>
    </row>
    <row r="4" spans="1:23" x14ac:dyDescent="0.2">
      <c r="A4" s="39" t="s">
        <v>68</v>
      </c>
      <c r="B4" s="41" t="s">
        <v>56</v>
      </c>
      <c r="C4" s="13"/>
      <c r="D4" s="14"/>
      <c r="E4" s="27"/>
      <c r="F4" s="35"/>
      <c r="G4" s="27"/>
      <c r="H4" s="12"/>
      <c r="I4" s="13"/>
      <c r="J4" s="27"/>
      <c r="K4" s="37"/>
      <c r="L4" s="39" t="s">
        <v>69</v>
      </c>
      <c r="M4" s="28" t="s">
        <v>58</v>
      </c>
      <c r="N4" s="29"/>
      <c r="O4" s="30" t="e">
        <f>IF(ISNA(MATCH("error",P1:P23,0)),IF(O3&gt;1,IF(O2&gt;0,IF(MOD(O2,O3)&gt;0,NA(),O2/O3),NA()),NA()),NA())</f>
        <v>#N/A</v>
      </c>
      <c r="Q4" s="1" t="s">
        <v>96</v>
      </c>
      <c r="R4" s="1" t="s">
        <v>97</v>
      </c>
      <c r="S4" s="1" t="s">
        <v>25</v>
      </c>
      <c r="T4" s="1" t="s">
        <v>70</v>
      </c>
      <c r="U4" s="1" t="s">
        <v>54</v>
      </c>
    </row>
    <row r="5" spans="1:23" x14ac:dyDescent="0.2">
      <c r="A5" s="21"/>
      <c r="B5" s="42"/>
      <c r="C5" s="8" t="s">
        <v>61</v>
      </c>
      <c r="D5" s="9" t="s">
        <v>62</v>
      </c>
      <c r="E5" s="31" t="s">
        <v>71</v>
      </c>
      <c r="F5" s="6" t="s">
        <v>72</v>
      </c>
      <c r="G5" s="6" t="s">
        <v>73</v>
      </c>
      <c r="H5" s="7" t="s">
        <v>74</v>
      </c>
      <c r="I5" s="8" t="s">
        <v>72</v>
      </c>
      <c r="J5" s="9" t="s">
        <v>73</v>
      </c>
      <c r="K5" s="10" t="s">
        <v>74</v>
      </c>
      <c r="L5" s="32"/>
      <c r="M5" s="8" t="s">
        <v>60</v>
      </c>
      <c r="N5" s="31" t="s">
        <v>61</v>
      </c>
      <c r="O5" s="32" t="s">
        <v>62</v>
      </c>
      <c r="Q5" s="1" t="s">
        <v>63</v>
      </c>
      <c r="S5" s="1" t="s">
        <v>63</v>
      </c>
      <c r="T5" s="1" t="s">
        <v>64</v>
      </c>
      <c r="U5" s="1" t="s">
        <v>64</v>
      </c>
    </row>
    <row r="6" spans="1:23" x14ac:dyDescent="0.2">
      <c r="A6" s="22" t="e">
        <f>INDEX('after session 1'!$A$6:$A$23,T6)</f>
        <v>#N/A</v>
      </c>
      <c r="B6" s="23" t="e">
        <f>VLOOKUP(A6,'before session 1'!$D$6:$E$23,2,FALSE)</f>
        <v>#N/A</v>
      </c>
      <c r="C6" s="15" t="e">
        <f>INDEX('after session 1'!K$6:K$23,$T6)</f>
        <v>#N/A</v>
      </c>
      <c r="D6" s="15" t="e">
        <f>INDEX('after session 1'!L$6:L$23,$T6)</f>
        <v>#N/A</v>
      </c>
      <c r="E6" s="11"/>
      <c r="F6" s="16" t="e">
        <f t="array" ref="F6">SUM(IF($D$6:$D$23=D6,$E$6:$E$23,0))/SUM(IF($D$6:$D$23=D6,1,0))</f>
        <v>#N/A</v>
      </c>
      <c r="G6" s="16" t="e">
        <f t="shared" ref="G6:G23" si="0">E6-F6</f>
        <v>#N/A</v>
      </c>
      <c r="H6" s="15" t="e">
        <f t="array" ref="H6">IF(D6&lt;&gt;"",SUM(IF($D$6:$D$23=D6,IF($E$6:$E$23&lt;E6,2,IF($E$6:$E$23=E6,1,0)),0))-1,0)</f>
        <v>#N/A</v>
      </c>
      <c r="I6" s="16" t="e">
        <f>F6+INDEX('after session 1'!F$6:F$23,$T6)</f>
        <v>#N/A</v>
      </c>
      <c r="J6" s="16" t="e">
        <f>G6+INDEX('after session 1'!G$6:G$23,$T6)</f>
        <v>#N/A</v>
      </c>
      <c r="K6" s="15" t="e">
        <f>H6+INDEX('after session 1'!H$6:H$23,$T6)</f>
        <v>#N/A</v>
      </c>
      <c r="L6" s="22" t="str">
        <f t="array" ref="L6">IF(ISTEXT($B6),SUM(IF(ISTEXT($B$6:$B$23),IF($K$6:$K$23&gt;$K6,1,IF($K$6:$K$23=$K6,IF($J$6:$J$23&gt;$J6,1,IF($J$6:$J$23=$J6,0.5,0)),0)),0))+0.5,"")</f>
        <v/>
      </c>
      <c r="M6" s="17"/>
      <c r="N6" s="22" t="str">
        <f>IF($M6&gt;0,V6,"")</f>
        <v/>
      </c>
      <c r="O6" s="22" t="str">
        <f>IF($M6&gt;0,W6,"")</f>
        <v/>
      </c>
      <c r="P6" s="2" t="str">
        <f>IF(M6&lt;&gt;0,IF(OR(ISNA(B6),M6&lt;&gt;1),"error",""),"")</f>
        <v/>
      </c>
      <c r="Q6" s="2" t="e">
        <f>H6+INDEX('after session 1'!N$6:N$23,$T6)+IF(ISTEXT(B6),IF(D6="",$Q$3,0),0)</f>
        <v>#N/A</v>
      </c>
      <c r="R6" s="57" t="str">
        <f t="array" ref="R6">IF(ISTEXT($B6),SUM(IF(ISTEXT($B$6:$B$23),IF($Q$6:$Q$23&gt;$Q6,1,IF($Q$6:$Q$23=$Q6,IF($J$6:$J$23&gt;$J6,1,IF($J$6:$J$23=$J6,0.5,0)),0)),0))+0.5,"")</f>
        <v/>
      </c>
      <c r="S6" s="1">
        <v>1</v>
      </c>
      <c r="T6" s="1" t="e">
        <f>MATCH(ROW()-ROW($A$5),'after session 1'!$R$6:$R$23,0)</f>
        <v>#N/A</v>
      </c>
      <c r="U6" s="1">
        <f>S6+IF(M6&gt;0,0,9)</f>
        <v>10</v>
      </c>
      <c r="V6" s="2">
        <v>1</v>
      </c>
      <c r="W6" s="2">
        <v>1</v>
      </c>
    </row>
    <row r="7" spans="1:23" x14ac:dyDescent="0.2">
      <c r="A7" s="22" t="e">
        <f>INDEX('after session 1'!$A$6:$A$23,T7)</f>
        <v>#N/A</v>
      </c>
      <c r="B7" s="23" t="e">
        <f>VLOOKUP(A7,'before session 1'!$D$6:$E$23,2,FALSE)</f>
        <v>#N/A</v>
      </c>
      <c r="C7" s="15" t="e">
        <f>INDEX('after session 1'!K$6:K$23,$T7)</f>
        <v>#N/A</v>
      </c>
      <c r="D7" s="15" t="e">
        <f>INDEX('after session 1'!L$6:L$23,$T7)</f>
        <v>#N/A</v>
      </c>
      <c r="E7" s="11"/>
      <c r="F7" s="16" t="e">
        <f t="array" ref="F7">SUM(IF($D$6:$D$23=D7,$E$6:$E$23,0))/SUM(IF($D$6:$D$23=D7,1,0))</f>
        <v>#N/A</v>
      </c>
      <c r="G7" s="16" t="e">
        <f t="shared" si="0"/>
        <v>#N/A</v>
      </c>
      <c r="H7" s="15" t="e">
        <f t="array" ref="H7">IF(D7&lt;&gt;"",SUM(IF($D$6:$D$23=D7,IF($E$6:$E$23&lt;E7,2,IF($E$6:$E$23=E7,1,0)),0))-1,0)</f>
        <v>#N/A</v>
      </c>
      <c r="I7" s="16" t="e">
        <f>F7+INDEX('after session 1'!F$6:F$23,$T7)</f>
        <v>#N/A</v>
      </c>
      <c r="J7" s="16" t="e">
        <f>G7+INDEX('after session 1'!G$6:G$23,$T7)</f>
        <v>#N/A</v>
      </c>
      <c r="K7" s="15" t="e">
        <f>H7+INDEX('after session 1'!H$6:H$23,$T7)</f>
        <v>#N/A</v>
      </c>
      <c r="L7" s="22" t="str">
        <f t="array" ref="L7">IF(ISTEXT(B7),SUM(IF(ISTEXT($B$6:$B$23),IF($K$6:$K$23&gt;K7,1,IF($K$6:$K$23=K7,IF($J$6:$J$23&gt;J7,1,IF($J$6:$J$23=J7,0.5,0)),0)),0))+0.5,"")</f>
        <v/>
      </c>
      <c r="M7" s="17"/>
      <c r="N7" s="22" t="str">
        <f t="shared" ref="N7:N14" si="1">IF($M7&gt;0,V7,"")</f>
        <v/>
      </c>
      <c r="O7" s="22" t="str">
        <f t="shared" ref="O7:O14" si="2">IF($M7&gt;0,W7,"")</f>
        <v/>
      </c>
      <c r="P7" s="2" t="str">
        <f t="shared" ref="P7:P23" si="3">IF(M7&lt;&gt;0,IF(OR(ISNA(B7),M7&lt;&gt;1),"error",""),"")</f>
        <v/>
      </c>
      <c r="Q7" s="2" t="e">
        <f>H7+INDEX('after session 1'!N$6:N$23,$T7)+IF(ISTEXT(B7),IF(D7="",$Q$3,0),0)</f>
        <v>#N/A</v>
      </c>
      <c r="R7" s="57" t="str">
        <f t="array" ref="R7">IF(ISTEXT($B7),SUM(IF(ISTEXT($B$6:$B$23),IF($Q$6:$Q$23&gt;$Q7,1,IF($Q$6:$Q$23=$Q7,IF($J$6:$J$23&gt;$J7,1,IF($J$6:$J$23=$J7,0.5,0)),0)),0))+0.5,"")</f>
        <v/>
      </c>
      <c r="S7" s="1">
        <v>9</v>
      </c>
      <c r="T7" s="1" t="e">
        <f>MATCH(ROW()-ROW($A$5),'after session 1'!$R$6:$R$23,0)</f>
        <v>#N/A</v>
      </c>
      <c r="U7" s="1">
        <f t="shared" ref="U7:U14" si="4">S7+IF(M7&gt;0,0,9)</f>
        <v>18</v>
      </c>
      <c r="V7" s="2">
        <v>3</v>
      </c>
      <c r="W7" s="2">
        <v>3</v>
      </c>
    </row>
    <row r="8" spans="1:23" x14ac:dyDescent="0.2">
      <c r="A8" s="22" t="e">
        <f>INDEX('after session 1'!$A$6:$A$23,T8)</f>
        <v>#N/A</v>
      </c>
      <c r="B8" s="23" t="e">
        <f>VLOOKUP(A8,'before session 1'!$D$6:$E$23,2,FALSE)</f>
        <v>#N/A</v>
      </c>
      <c r="C8" s="15" t="e">
        <f>INDEX('after session 1'!K$6:K$23,$T8)</f>
        <v>#N/A</v>
      </c>
      <c r="D8" s="15" t="e">
        <f>INDEX('after session 1'!L$6:L$23,$T8)</f>
        <v>#N/A</v>
      </c>
      <c r="E8" s="11"/>
      <c r="F8" s="16" t="e">
        <f t="array" ref="F8">SUM(IF($D$6:$D$23=D8,$E$6:$E$23,0))/SUM(IF($D$6:$D$23=D8,1,0))</f>
        <v>#N/A</v>
      </c>
      <c r="G8" s="16" t="e">
        <f t="shared" si="0"/>
        <v>#N/A</v>
      </c>
      <c r="H8" s="15" t="e">
        <f t="array" ref="H8">IF(D8&lt;&gt;"",SUM(IF($D$6:$D$23=D8,IF($E$6:$E$23&lt;E8,2,IF($E$6:$E$23=E8,1,0)),0))-1,0)</f>
        <v>#N/A</v>
      </c>
      <c r="I8" s="16" t="e">
        <f>F8+INDEX('after session 1'!F$6:F$23,$T8)</f>
        <v>#N/A</v>
      </c>
      <c r="J8" s="16" t="e">
        <f>G8+INDEX('after session 1'!G$6:G$23,$T8)</f>
        <v>#N/A</v>
      </c>
      <c r="K8" s="15" t="e">
        <f>H8+INDEX('after session 1'!H$6:H$23,$T8)</f>
        <v>#N/A</v>
      </c>
      <c r="L8" s="22" t="str">
        <f t="array" ref="L8">IF(ISTEXT(B8),SUM(IF(ISTEXT($B$6:$B$23),IF($K$6:$K$23&gt;K8,1,IF($K$6:$K$23=K8,IF($J$6:$J$23&gt;J8,1,IF($J$6:$J$23=J8,0.5,0)),0)),0))+0.5,"")</f>
        <v/>
      </c>
      <c r="M8" s="17"/>
      <c r="N8" s="22" t="str">
        <f t="shared" si="1"/>
        <v/>
      </c>
      <c r="O8" s="22" t="str">
        <f t="shared" si="2"/>
        <v/>
      </c>
      <c r="P8" s="2" t="str">
        <f t="shared" si="3"/>
        <v/>
      </c>
      <c r="Q8" s="2" t="e">
        <f>H8+INDEX('after session 1'!N$6:N$23,$T8)+IF(ISTEXT(B8),IF(D8="",$Q$3,0),0)</f>
        <v>#N/A</v>
      </c>
      <c r="R8" s="57" t="str">
        <f t="array" ref="R8">IF(ISTEXT($B8),SUM(IF(ISTEXT($B$6:$B$23),IF($Q$6:$Q$23&gt;$Q8,1,IF($Q$6:$Q$23=$Q8,IF($J$6:$J$23&gt;$J8,1,IF($J$6:$J$23=$J8,0.5,0)),0)),0))+0.5,"")</f>
        <v/>
      </c>
      <c r="S8" s="1">
        <v>5</v>
      </c>
      <c r="T8" s="1" t="e">
        <f>MATCH(ROW()-ROW($A$5),'after session 1'!$R$6:$R$23,0)</f>
        <v>#N/A</v>
      </c>
      <c r="U8" s="1">
        <f t="shared" si="4"/>
        <v>14</v>
      </c>
      <c r="V8" s="2">
        <v>2</v>
      </c>
      <c r="W8" s="2">
        <v>2</v>
      </c>
    </row>
    <row r="9" spans="1:23" x14ac:dyDescent="0.2">
      <c r="A9" s="22" t="e">
        <f>INDEX('after session 1'!$A$6:$A$23,T9)</f>
        <v>#N/A</v>
      </c>
      <c r="B9" s="23" t="e">
        <f>VLOOKUP(A9,'before session 1'!$D$6:$E$23,2,FALSE)</f>
        <v>#N/A</v>
      </c>
      <c r="C9" s="15" t="e">
        <f>INDEX('after session 1'!K$6:K$23,$T9)</f>
        <v>#N/A</v>
      </c>
      <c r="D9" s="15" t="e">
        <f>INDEX('after session 1'!L$6:L$23,$T9)</f>
        <v>#N/A</v>
      </c>
      <c r="E9" s="11"/>
      <c r="F9" s="16" t="e">
        <f t="array" ref="F9">SUM(IF($D$6:$D$23=D9,$E$6:$E$23,0))/SUM(IF($D$6:$D$23=D9,1,0))</f>
        <v>#N/A</v>
      </c>
      <c r="G9" s="16" t="e">
        <f t="shared" si="0"/>
        <v>#N/A</v>
      </c>
      <c r="H9" s="15" t="e">
        <f t="array" ref="H9">IF(D9&lt;&gt;"",SUM(IF($D$6:$D$23=D9,IF($E$6:$E$23&lt;E9,2,IF($E$6:$E$23=E9,1,0)),0))-1,0)</f>
        <v>#N/A</v>
      </c>
      <c r="I9" s="16" t="e">
        <f>F9+INDEX('after session 1'!F$6:F$23,$T9)</f>
        <v>#N/A</v>
      </c>
      <c r="J9" s="16" t="e">
        <f>G9+INDEX('after session 1'!G$6:G$23,$T9)</f>
        <v>#N/A</v>
      </c>
      <c r="K9" s="15" t="e">
        <f>H9+INDEX('after session 1'!H$6:H$23,$T9)</f>
        <v>#N/A</v>
      </c>
      <c r="L9" s="22" t="str">
        <f t="array" ref="L9">IF(ISTEXT(B9),SUM(IF(ISTEXT($B$6:$B$23),IF($K$6:$K$23&gt;K9,1,IF($K$6:$K$23=K9,IF($J$6:$J$23&gt;J9,1,IF($J$6:$J$23=J9,0.5,0)),0)),0))+0.5,"")</f>
        <v/>
      </c>
      <c r="M9" s="17"/>
      <c r="N9" s="22" t="str">
        <f t="shared" si="1"/>
        <v/>
      </c>
      <c r="O9" s="22" t="str">
        <f t="shared" si="2"/>
        <v/>
      </c>
      <c r="P9" s="2" t="str">
        <f t="shared" si="3"/>
        <v/>
      </c>
      <c r="Q9" s="2" t="e">
        <f>H9+INDEX('after session 1'!N$6:N$23,$T9)+IF(ISTEXT(B9),IF(D9="",$Q$3,0),0)</f>
        <v>#N/A</v>
      </c>
      <c r="R9" s="57" t="str">
        <f t="array" ref="R9">IF(ISTEXT($B9),SUM(IF(ISTEXT($B$6:$B$23),IF($Q$6:$Q$23&gt;$Q9,1,IF($Q$6:$Q$23=$Q9,IF($J$6:$J$23&gt;$J9,1,IF($J$6:$J$23=$J9,0.5,0)),0)),0))+0.5,"")</f>
        <v/>
      </c>
      <c r="S9" s="1">
        <v>6</v>
      </c>
      <c r="T9" s="1" t="e">
        <f>MATCH(ROW()-ROW($A$5),'after session 1'!$R$6:$R$23,0)</f>
        <v>#N/A</v>
      </c>
      <c r="U9" s="1">
        <f t="shared" si="4"/>
        <v>15</v>
      </c>
      <c r="V9" s="2">
        <v>2</v>
      </c>
      <c r="W9" s="2">
        <v>3</v>
      </c>
    </row>
    <row r="10" spans="1:23" x14ac:dyDescent="0.2">
      <c r="A10" s="22" t="e">
        <f>INDEX('after session 1'!$A$6:$A$23,T10)</f>
        <v>#N/A</v>
      </c>
      <c r="B10" s="23" t="e">
        <f>VLOOKUP(A10,'before session 1'!$D$6:$E$23,2,FALSE)</f>
        <v>#N/A</v>
      </c>
      <c r="C10" s="15" t="e">
        <f>INDEX('after session 1'!K$6:K$23,$T10)</f>
        <v>#N/A</v>
      </c>
      <c r="D10" s="15" t="e">
        <f>INDEX('after session 1'!L$6:L$23,$T10)</f>
        <v>#N/A</v>
      </c>
      <c r="E10" s="11"/>
      <c r="F10" s="16" t="e">
        <f t="array" ref="F10">SUM(IF($D$6:$D$23=D10,$E$6:$E$23,0))/SUM(IF($D$6:$D$23=D10,1,0))</f>
        <v>#N/A</v>
      </c>
      <c r="G10" s="16" t="e">
        <f t="shared" si="0"/>
        <v>#N/A</v>
      </c>
      <c r="H10" s="15" t="e">
        <f t="array" ref="H10">IF(D10&lt;&gt;"",SUM(IF($D$6:$D$23=D10,IF($E$6:$E$23&lt;E10,2,IF($E$6:$E$23=E10,1,0)),0))-1,0)</f>
        <v>#N/A</v>
      </c>
      <c r="I10" s="16" t="e">
        <f>F10+INDEX('after session 1'!F$6:F$23,$T10)</f>
        <v>#N/A</v>
      </c>
      <c r="J10" s="16" t="e">
        <f>G10+INDEX('after session 1'!G$6:G$23,$T10)</f>
        <v>#N/A</v>
      </c>
      <c r="K10" s="15" t="e">
        <f>H10+INDEX('after session 1'!H$6:H$23,$T10)</f>
        <v>#N/A</v>
      </c>
      <c r="L10" s="22" t="str">
        <f t="array" ref="L10">IF(ISTEXT(B10),SUM(IF(ISTEXT($B$6:$B$23),IF($K$6:$K$23&gt;K10,1,IF($K$6:$K$23=K10,IF($J$6:$J$23&gt;J10,1,IF($J$6:$J$23=J10,0.5,0)),0)),0))+0.5,"")</f>
        <v/>
      </c>
      <c r="M10" s="17"/>
      <c r="N10" s="22" t="str">
        <f t="shared" si="1"/>
        <v/>
      </c>
      <c r="O10" s="22" t="str">
        <f t="shared" si="2"/>
        <v/>
      </c>
      <c r="P10" s="2" t="str">
        <f t="shared" si="3"/>
        <v/>
      </c>
      <c r="Q10" s="2" t="e">
        <f>H10+INDEX('after session 1'!N$6:N$23,$T10)+IF(ISTEXT(B10),IF(D10="",$Q$3,0),0)</f>
        <v>#N/A</v>
      </c>
      <c r="R10" s="57" t="str">
        <f t="array" ref="R10">IF(ISTEXT($B10),SUM(IF(ISTEXT($B$6:$B$23),IF($Q$6:$Q$23&gt;$Q10,1,IF($Q$6:$Q$23=$Q10,IF($J$6:$J$23&gt;$J10,1,IF($J$6:$J$23=$J10,0.5,0)),0)),0))+0.5,"")</f>
        <v/>
      </c>
      <c r="S10" s="1">
        <v>2</v>
      </c>
      <c r="T10" s="1" t="e">
        <f>MATCH(ROW()-ROW($A$5),'after session 1'!$R$6:$R$23,0)</f>
        <v>#N/A</v>
      </c>
      <c r="U10" s="1">
        <f t="shared" si="4"/>
        <v>11</v>
      </c>
      <c r="V10" s="2">
        <v>1</v>
      </c>
      <c r="W10" s="2">
        <v>2</v>
      </c>
    </row>
    <row r="11" spans="1:23" x14ac:dyDescent="0.2">
      <c r="A11" s="22" t="e">
        <f>INDEX('after session 1'!$A$6:$A$23,T11)</f>
        <v>#N/A</v>
      </c>
      <c r="B11" s="23" t="e">
        <f>VLOOKUP(A11,'before session 1'!$D$6:$E$23,2,FALSE)</f>
        <v>#N/A</v>
      </c>
      <c r="C11" s="15" t="e">
        <f>INDEX('after session 1'!K$6:K$23,$T11)</f>
        <v>#N/A</v>
      </c>
      <c r="D11" s="15" t="e">
        <f>INDEX('after session 1'!L$6:L$23,$T11)</f>
        <v>#N/A</v>
      </c>
      <c r="E11" s="11"/>
      <c r="F11" s="16" t="e">
        <f t="array" ref="F11">SUM(IF($D$6:$D$23=D11,$E$6:$E$23,0))/SUM(IF($D$6:$D$23=D11,1,0))</f>
        <v>#N/A</v>
      </c>
      <c r="G11" s="16" t="e">
        <f t="shared" si="0"/>
        <v>#N/A</v>
      </c>
      <c r="H11" s="15" t="e">
        <f t="array" ref="H11">IF(D11&lt;&gt;"",SUM(IF($D$6:$D$23=D11,IF($E$6:$E$23&lt;E11,2,IF($E$6:$E$23=E11,1,0)),0))-1,0)</f>
        <v>#N/A</v>
      </c>
      <c r="I11" s="16" t="e">
        <f>F11+INDEX('after session 1'!F$6:F$23,$T11)</f>
        <v>#N/A</v>
      </c>
      <c r="J11" s="16" t="e">
        <f>G11+INDEX('after session 1'!G$6:G$23,$T11)</f>
        <v>#N/A</v>
      </c>
      <c r="K11" s="15" t="e">
        <f>H11+INDEX('after session 1'!H$6:H$23,$T11)</f>
        <v>#N/A</v>
      </c>
      <c r="L11" s="22" t="str">
        <f t="array" ref="L11">IF(ISTEXT(B11),SUM(IF(ISTEXT($B$6:$B$23),IF($K$6:$K$23&gt;K11,1,IF($K$6:$K$23=K11,IF($J$6:$J$23&gt;J11,1,IF($J$6:$J$23=J11,0.5,0)),0)),0))+0.5,"")</f>
        <v/>
      </c>
      <c r="M11" s="17"/>
      <c r="N11" s="22" t="str">
        <f t="shared" si="1"/>
        <v/>
      </c>
      <c r="O11" s="22" t="str">
        <f t="shared" si="2"/>
        <v/>
      </c>
      <c r="P11" s="2" t="str">
        <f t="shared" si="3"/>
        <v/>
      </c>
      <c r="Q11" s="2" t="e">
        <f>H11+INDEX('after session 1'!N$6:N$23,$T11)+IF(ISTEXT(B11),IF(D11="",$Q$3,0),0)</f>
        <v>#N/A</v>
      </c>
      <c r="R11" s="57" t="str">
        <f t="array" ref="R11">IF(ISTEXT($B11),SUM(IF(ISTEXT($B$6:$B$23),IF($Q$6:$Q$23&gt;$Q11,1,IF($Q$6:$Q$23=$Q11,IF($J$6:$J$23&gt;$J11,1,IF($J$6:$J$23=$J11,0.5,0)),0)),0))+0.5,"")</f>
        <v/>
      </c>
      <c r="S11" s="1">
        <v>7</v>
      </c>
      <c r="T11" s="1" t="e">
        <f>MATCH(ROW()-ROW($A$5),'after session 1'!$R$6:$R$23,0)</f>
        <v>#N/A</v>
      </c>
      <c r="U11" s="1">
        <f t="shared" si="4"/>
        <v>16</v>
      </c>
      <c r="V11" s="2">
        <v>3</v>
      </c>
      <c r="W11" s="2">
        <v>1</v>
      </c>
    </row>
    <row r="12" spans="1:23" x14ac:dyDescent="0.2">
      <c r="A12" s="22" t="e">
        <f>INDEX('after session 1'!$A$6:$A$23,T12)</f>
        <v>#N/A</v>
      </c>
      <c r="B12" s="23" t="e">
        <f>VLOOKUP(A12,'before session 1'!$D$6:$E$23,2,FALSE)</f>
        <v>#N/A</v>
      </c>
      <c r="C12" s="15" t="e">
        <f>INDEX('after session 1'!K$6:K$23,$T12)</f>
        <v>#N/A</v>
      </c>
      <c r="D12" s="15" t="e">
        <f>INDEX('after session 1'!L$6:L$23,$T12)</f>
        <v>#N/A</v>
      </c>
      <c r="E12" s="11"/>
      <c r="F12" s="16" t="e">
        <f t="array" ref="F12">SUM(IF($D$6:$D$23=D12,$E$6:$E$23,0))/SUM(IF($D$6:$D$23=D12,1,0))</f>
        <v>#N/A</v>
      </c>
      <c r="G12" s="16" t="e">
        <f t="shared" si="0"/>
        <v>#N/A</v>
      </c>
      <c r="H12" s="15" t="e">
        <f t="array" ref="H12">IF(D12&lt;&gt;"",SUM(IF($D$6:$D$23=D12,IF($E$6:$E$23&lt;E12,2,IF($E$6:$E$23=E12,1,0)),0))-1,0)</f>
        <v>#N/A</v>
      </c>
      <c r="I12" s="16" t="e">
        <f>F12+INDEX('after session 1'!F$6:F$23,$T12)</f>
        <v>#N/A</v>
      </c>
      <c r="J12" s="16" t="e">
        <f>G12+INDEX('after session 1'!G$6:G$23,$T12)</f>
        <v>#N/A</v>
      </c>
      <c r="K12" s="15" t="e">
        <f>H12+INDEX('after session 1'!H$6:H$23,$T12)</f>
        <v>#N/A</v>
      </c>
      <c r="L12" s="22" t="str">
        <f t="array" ref="L12">IF(ISTEXT(B12),SUM(IF(ISTEXT($B$6:$B$23),IF($K$6:$K$23&gt;K12,1,IF($K$6:$K$23=K12,IF($J$6:$J$23&gt;J12,1,IF($J$6:$J$23=J12,0.5,0)),0)),0))+0.5,"")</f>
        <v/>
      </c>
      <c r="M12" s="17"/>
      <c r="N12" s="22" t="str">
        <f t="shared" si="1"/>
        <v/>
      </c>
      <c r="O12" s="22" t="str">
        <f t="shared" si="2"/>
        <v/>
      </c>
      <c r="P12" s="2" t="str">
        <f t="shared" si="3"/>
        <v/>
      </c>
      <c r="Q12" s="2" t="e">
        <f>H12+INDEX('after session 1'!N$6:N$23,$T12)+IF(ISTEXT(B12),IF(D12="",$Q$3,0),0)</f>
        <v>#N/A</v>
      </c>
      <c r="R12" s="57" t="str">
        <f t="array" ref="R12">IF(ISTEXT($B12),SUM(IF(ISTEXT($B$6:$B$23),IF($Q$6:$Q$23&gt;$Q12,1,IF($Q$6:$Q$23=$Q12,IF($J$6:$J$23&gt;$J12,1,IF($J$6:$J$23=$J12,0.5,0)),0)),0))+0.5,"")</f>
        <v/>
      </c>
      <c r="S12" s="1">
        <v>8</v>
      </c>
      <c r="T12" s="1" t="e">
        <f>MATCH(ROW()-ROW($A$5),'after session 1'!$R$6:$R$23,0)</f>
        <v>#N/A</v>
      </c>
      <c r="U12" s="1">
        <f t="shared" si="4"/>
        <v>17</v>
      </c>
      <c r="V12" s="2">
        <v>3</v>
      </c>
      <c r="W12" s="2">
        <v>2</v>
      </c>
    </row>
    <row r="13" spans="1:23" x14ac:dyDescent="0.2">
      <c r="A13" s="22" t="e">
        <f>INDEX('after session 1'!$A$6:$A$23,T13)</f>
        <v>#N/A</v>
      </c>
      <c r="B13" s="23" t="e">
        <f>VLOOKUP(A13,'before session 1'!$D$6:$E$23,2,FALSE)</f>
        <v>#N/A</v>
      </c>
      <c r="C13" s="15" t="e">
        <f>INDEX('after session 1'!K$6:K$23,$T13)</f>
        <v>#N/A</v>
      </c>
      <c r="D13" s="15" t="e">
        <f>INDEX('after session 1'!L$6:L$23,$T13)</f>
        <v>#N/A</v>
      </c>
      <c r="E13" s="11"/>
      <c r="F13" s="16" t="e">
        <f t="array" ref="F13">SUM(IF($D$6:$D$23=D13,$E$6:$E$23,0))/SUM(IF($D$6:$D$23=D13,1,0))</f>
        <v>#N/A</v>
      </c>
      <c r="G13" s="16" t="e">
        <f t="shared" si="0"/>
        <v>#N/A</v>
      </c>
      <c r="H13" s="15" t="e">
        <f t="array" ref="H13">IF(D13&lt;&gt;"",SUM(IF($D$6:$D$23=D13,IF($E$6:$E$23&lt;E13,2,IF($E$6:$E$23=E13,1,0)),0))-1,0)</f>
        <v>#N/A</v>
      </c>
      <c r="I13" s="16" t="e">
        <f>F13+INDEX('after session 1'!F$6:F$23,$T13)</f>
        <v>#N/A</v>
      </c>
      <c r="J13" s="16" t="e">
        <f>G13+INDEX('after session 1'!G$6:G$23,$T13)</f>
        <v>#N/A</v>
      </c>
      <c r="K13" s="15" t="e">
        <f>H13+INDEX('after session 1'!H$6:H$23,$T13)</f>
        <v>#N/A</v>
      </c>
      <c r="L13" s="22" t="str">
        <f t="array" ref="L13">IF(ISTEXT(B13),SUM(IF(ISTEXT($B$6:$B$23),IF($K$6:$K$23&gt;K13,1,IF($K$6:$K$23=K13,IF($J$6:$J$23&gt;J13,1,IF($J$6:$J$23=J13,0.5,0)),0)),0))+0.5,"")</f>
        <v/>
      </c>
      <c r="M13" s="17"/>
      <c r="N13" s="22" t="str">
        <f t="shared" si="1"/>
        <v/>
      </c>
      <c r="O13" s="22" t="str">
        <f t="shared" si="2"/>
        <v/>
      </c>
      <c r="P13" s="2" t="str">
        <f t="shared" si="3"/>
        <v/>
      </c>
      <c r="Q13" s="2" t="e">
        <f>H13+INDEX('after session 1'!N$6:N$23,$T13)+IF(ISTEXT(B13),IF(D13="",$Q$3,0),0)</f>
        <v>#N/A</v>
      </c>
      <c r="R13" s="57" t="str">
        <f t="array" ref="R13">IF(ISTEXT($B13),SUM(IF(ISTEXT($B$6:$B$23),IF($Q$6:$Q$23&gt;$Q13,1,IF($Q$6:$Q$23=$Q13,IF($J$6:$J$23&gt;$J13,1,IF($J$6:$J$23=$J13,0.5,0)),0)),0))+0.5,"")</f>
        <v/>
      </c>
      <c r="S13" s="1">
        <v>4</v>
      </c>
      <c r="T13" s="1" t="e">
        <f>MATCH(ROW()-ROW($A$5),'after session 1'!$R$6:$R$23,0)</f>
        <v>#N/A</v>
      </c>
      <c r="U13" s="1">
        <f t="shared" si="4"/>
        <v>13</v>
      </c>
      <c r="V13" s="2">
        <v>2</v>
      </c>
      <c r="W13" s="2">
        <v>1</v>
      </c>
    </row>
    <row r="14" spans="1:23" x14ac:dyDescent="0.2">
      <c r="A14" s="22" t="e">
        <f>INDEX('after session 1'!$A$6:$A$23,T14)</f>
        <v>#N/A</v>
      </c>
      <c r="B14" s="23" t="e">
        <f>VLOOKUP(A14,'before session 1'!$D$6:$E$23,2,FALSE)</f>
        <v>#N/A</v>
      </c>
      <c r="C14" s="15" t="e">
        <f>INDEX('after session 1'!K$6:K$23,$T14)</f>
        <v>#N/A</v>
      </c>
      <c r="D14" s="15" t="e">
        <f>INDEX('after session 1'!L$6:L$23,$T14)</f>
        <v>#N/A</v>
      </c>
      <c r="E14" s="11"/>
      <c r="F14" s="16" t="e">
        <f t="array" ref="F14">SUM(IF($D$6:$D$23=D14,$E$6:$E$23,0))/SUM(IF($D$6:$D$23=D14,1,0))</f>
        <v>#N/A</v>
      </c>
      <c r="G14" s="16" t="e">
        <f t="shared" si="0"/>
        <v>#N/A</v>
      </c>
      <c r="H14" s="15" t="e">
        <f t="array" ref="H14">IF(D14&lt;&gt;"",SUM(IF($D$6:$D$23=D14,IF($E$6:$E$23&lt;E14,2,IF($E$6:$E$23=E14,1,0)),0))-1,0)</f>
        <v>#N/A</v>
      </c>
      <c r="I14" s="16" t="e">
        <f>F14+INDEX('after session 1'!F$6:F$23,$T14)</f>
        <v>#N/A</v>
      </c>
      <c r="J14" s="16" t="e">
        <f>G14+INDEX('after session 1'!G$6:G$23,$T14)</f>
        <v>#N/A</v>
      </c>
      <c r="K14" s="15" t="e">
        <f>H14+INDEX('after session 1'!H$6:H$23,$T14)</f>
        <v>#N/A</v>
      </c>
      <c r="L14" s="22" t="str">
        <f t="array" ref="L14">IF(ISTEXT(B14),SUM(IF(ISTEXT($B$6:$B$23),IF($K$6:$K$23&gt;K14,1,IF($K$6:$K$23=K14,IF($J$6:$J$23&gt;J14,1,IF($J$6:$J$23=J14,0.5,0)),0)),0))+0.5,"")</f>
        <v/>
      </c>
      <c r="M14" s="17"/>
      <c r="N14" s="22" t="str">
        <f t="shared" si="1"/>
        <v/>
      </c>
      <c r="O14" s="22" t="str">
        <f t="shared" si="2"/>
        <v/>
      </c>
      <c r="P14" s="2" t="str">
        <f t="shared" si="3"/>
        <v/>
      </c>
      <c r="Q14" s="2" t="e">
        <f>H14+INDEX('after session 1'!N$6:N$23,$T14)+IF(ISTEXT(B14),IF(D14="",$Q$3,0),0)</f>
        <v>#N/A</v>
      </c>
      <c r="R14" s="57" t="str">
        <f t="array" ref="R14">IF(ISTEXT($B14),SUM(IF(ISTEXT($B$6:$B$23),IF($Q$6:$Q$23&gt;$Q14,1,IF($Q$6:$Q$23=$Q14,IF($J$6:$J$23&gt;$J14,1,IF($J$6:$J$23=$J14,0.5,0)),0)),0))+0.5,"")</f>
        <v/>
      </c>
      <c r="S14" s="1">
        <v>3</v>
      </c>
      <c r="T14" s="1" t="e">
        <f>MATCH(ROW()-ROW($A$5),'after session 1'!$R$6:$R$23,0)</f>
        <v>#N/A</v>
      </c>
      <c r="U14" s="1">
        <f t="shared" si="4"/>
        <v>12</v>
      </c>
      <c r="V14" s="2">
        <v>1</v>
      </c>
      <c r="W14" s="2">
        <v>3</v>
      </c>
    </row>
    <row r="15" spans="1:23" x14ac:dyDescent="0.2">
      <c r="A15" s="22" t="e">
        <f>INDEX('after session 1'!$A$6:$A$23,T15)</f>
        <v>#N/A</v>
      </c>
      <c r="B15" s="23" t="e">
        <f>VLOOKUP(A15,'before session 1'!$D$6:$E$23,2,FALSE)</f>
        <v>#N/A</v>
      </c>
      <c r="C15" s="15" t="str">
        <f>INDEX('after session 1'!K$6:K$23,$T15)</f>
        <v/>
      </c>
      <c r="D15" s="15" t="str">
        <f>INDEX('after session 1'!L$6:L$23,$T15)</f>
        <v/>
      </c>
      <c r="E15" s="11"/>
      <c r="F15" s="16" t="e">
        <f t="array" ref="F15">SUM(IF($D$6:$D$23=D15,$E$6:$E$23,0))/SUM(IF($D$6:$D$23=D15,1,0))</f>
        <v>#N/A</v>
      </c>
      <c r="G15" s="16" t="e">
        <f t="shared" si="0"/>
        <v>#N/A</v>
      </c>
      <c r="H15" s="15">
        <f t="array" ref="H15">IF(D15&lt;&gt;"",SUM(IF($D$6:$D$23=D15,IF($E$6:$E$23&lt;E15,2,IF($E$6:$E$23=E15,1,0)),0))-1,0)</f>
        <v>0</v>
      </c>
      <c r="I15" s="16" t="e">
        <f>F15+INDEX('after session 1'!F$6:F$23,$T15)</f>
        <v>#N/A</v>
      </c>
      <c r="J15" s="16" t="e">
        <f>G15+INDEX('after session 1'!G$6:G$23,$T15)</f>
        <v>#N/A</v>
      </c>
      <c r="K15" s="15" t="e">
        <f>H15+INDEX('after session 1'!H$6:H$23,$T15)</f>
        <v>#N/A</v>
      </c>
      <c r="L15" s="22" t="str">
        <f t="array" ref="L15">IF(ISTEXT(B15),SUM(IF(ISTEXT($B$6:$B$23),IF($K$6:$K$23&gt;K15,1,IF($K$6:$K$23=K15,IF($J$6:$J$23&gt;J15,1,IF($J$6:$J$23=J15,0.5,0)),0)),0))+0.5,"")</f>
        <v/>
      </c>
      <c r="M15" s="17"/>
      <c r="N15" s="22" t="str">
        <f>IF($M15&gt;0,IF($M6&gt;0,"err",V6),IF($M6&gt;0,"","err"))</f>
        <v>err</v>
      </c>
      <c r="O15" s="22" t="str">
        <f>IF($M15&gt;0,IF($M6&gt;0,"err",W6),IF($M6&gt;0,"","err"))</f>
        <v>err</v>
      </c>
      <c r="P15" s="2" t="str">
        <f t="shared" si="3"/>
        <v/>
      </c>
      <c r="Q15" s="2" t="e">
        <f>H15+INDEX('after session 1'!N$6:N$23,$T15)+IF(ISTEXT(B15),IF(D15="",$Q$3,0),0)</f>
        <v>#N/A</v>
      </c>
      <c r="R15" s="57" t="str">
        <f t="array" ref="R15">IF(ISTEXT($B15),SUM(IF(ISTEXT($B$6:$B$23),IF($Q$6:$Q$23&gt;$Q15,1,IF($Q$6:$Q$23=$Q15,IF($J$6:$J$23&gt;$J15,1,IF($J$6:$J$23=$J15,0.5,0)),0)),0))+0.5,"")</f>
        <v/>
      </c>
      <c r="S15" s="1" t="str">
        <f t="array" ref="S15">IF(M15&gt;0,SUM(IF($R$6:$R$23&lt;R15,$M$6:$M$23,IF($R$6:$R$23&gt;R15,0,IF(ROW($A$6:$A$23)&lt;ROW(),$M$6:$M$23,0)))),"")</f>
        <v/>
      </c>
      <c r="T15" s="1">
        <f>MATCH(ROW()-ROW($A$5),'after session 1'!$R$6:$R$23,0)</f>
        <v>1</v>
      </c>
      <c r="U15" s="1">
        <f>S6+IF(M15&gt;0,0,9)</f>
        <v>10</v>
      </c>
    </row>
    <row r="16" spans="1:23" x14ac:dyDescent="0.2">
      <c r="A16" s="22" t="e">
        <f>INDEX('after session 1'!$A$6:$A$23,T16)</f>
        <v>#N/A</v>
      </c>
      <c r="B16" s="23" t="e">
        <f>VLOOKUP(A16,'before session 1'!$D$6:$E$23,2,FALSE)</f>
        <v>#N/A</v>
      </c>
      <c r="C16" s="15" t="str">
        <f>INDEX('after session 1'!K$6:K$23,$T16)</f>
        <v/>
      </c>
      <c r="D16" s="15" t="str">
        <f>INDEX('after session 1'!L$6:L$23,$T16)</f>
        <v/>
      </c>
      <c r="E16" s="11"/>
      <c r="F16" s="16" t="e">
        <f t="array" ref="F16">SUM(IF($D$6:$D$23=D16,$E$6:$E$23,0))/SUM(IF($D$6:$D$23=D16,1,0))</f>
        <v>#N/A</v>
      </c>
      <c r="G16" s="16" t="e">
        <f t="shared" si="0"/>
        <v>#N/A</v>
      </c>
      <c r="H16" s="15">
        <f t="array" ref="H16">IF(D16&lt;&gt;"",SUM(IF($D$6:$D$23=D16,IF($E$6:$E$23&lt;E16,2,IF($E$6:$E$23=E16,1,0)),0))-1,0)</f>
        <v>0</v>
      </c>
      <c r="I16" s="16" t="e">
        <f>F16+INDEX('after session 1'!F$6:F$23,$T16)</f>
        <v>#N/A</v>
      </c>
      <c r="J16" s="16" t="e">
        <f>G16+INDEX('after session 1'!G$6:G$23,$T16)</f>
        <v>#N/A</v>
      </c>
      <c r="K16" s="15" t="e">
        <f>H16+INDEX('after session 1'!H$6:H$23,$T16)</f>
        <v>#N/A</v>
      </c>
      <c r="L16" s="22" t="str">
        <f t="array" ref="L16">IF(ISTEXT(B16),SUM(IF(ISTEXT($B$6:$B$23),IF($K$6:$K$23&gt;K16,1,IF($K$6:$K$23=K16,IF($J$6:$J$23&gt;J16,1,IF($J$6:$J$23=J16,0.5,0)),0)),0))+0.5,"")</f>
        <v/>
      </c>
      <c r="M16" s="17"/>
      <c r="N16" s="22" t="str">
        <f t="shared" ref="N16:O16" si="5">IF($M16&gt;0,IF($M7&gt;0,"err",V7),IF($M7&gt;0,"","err"))</f>
        <v>err</v>
      </c>
      <c r="O16" s="22" t="str">
        <f t="shared" si="5"/>
        <v>err</v>
      </c>
      <c r="P16" s="2" t="str">
        <f t="shared" si="3"/>
        <v/>
      </c>
      <c r="Q16" s="2" t="e">
        <f>H16+INDEX('after session 1'!N$6:N$23,$T16)+IF(ISTEXT(B16),IF(D16="",$Q$3,0),0)</f>
        <v>#N/A</v>
      </c>
      <c r="R16" s="57" t="str">
        <f t="array" ref="R16">IF(ISTEXT($B16),SUM(IF(ISTEXT($B$6:$B$23),IF($Q$6:$Q$23&gt;$Q16,1,IF($Q$6:$Q$23=$Q16,IF($J$6:$J$23&gt;$J16,1,IF($J$6:$J$23=$J16,0.5,0)),0)),0))+0.5,"")</f>
        <v/>
      </c>
      <c r="S16" s="1" t="str">
        <f t="array" ref="S16">IF(M16&gt;0,SUM(IF($R$6:$R$23&lt;R16,$M$6:$M$23,IF($R$6:$R$23&gt;R16,0,IF(ROW($A$6:$A$23)&lt;ROW(),$M$6:$M$23,0)))),"")</f>
        <v/>
      </c>
      <c r="T16" s="1">
        <f>MATCH(ROW()-ROW($A$5),'after session 1'!$R$6:$R$23,0)</f>
        <v>4</v>
      </c>
      <c r="U16" s="1">
        <f t="shared" ref="U16:U23" si="6">S7+IF(M16&gt;0,0,9)</f>
        <v>18</v>
      </c>
    </row>
    <row r="17" spans="1:21" x14ac:dyDescent="0.2">
      <c r="A17" s="22" t="e">
        <f>INDEX('after session 1'!$A$6:$A$23,T17)</f>
        <v>#N/A</v>
      </c>
      <c r="B17" s="23" t="e">
        <f>VLOOKUP(A17,'before session 1'!$D$6:$E$23,2,FALSE)</f>
        <v>#N/A</v>
      </c>
      <c r="C17" s="15" t="str">
        <f>INDEX('after session 1'!K$6:K$23,$T17)</f>
        <v/>
      </c>
      <c r="D17" s="15" t="str">
        <f>INDEX('after session 1'!L$6:L$23,$T17)</f>
        <v/>
      </c>
      <c r="E17" s="11"/>
      <c r="F17" s="16" t="e">
        <f t="array" ref="F17">SUM(IF($D$6:$D$23=D17,$E$6:$E$23,0))/SUM(IF($D$6:$D$23=D17,1,0))</f>
        <v>#N/A</v>
      </c>
      <c r="G17" s="16" t="e">
        <f t="shared" si="0"/>
        <v>#N/A</v>
      </c>
      <c r="H17" s="15">
        <f t="array" ref="H17">IF(D17&lt;&gt;"",SUM(IF($D$6:$D$23=D17,IF($E$6:$E$23&lt;E17,2,IF($E$6:$E$23=E17,1,0)),0))-1,0)</f>
        <v>0</v>
      </c>
      <c r="I17" s="16" t="e">
        <f>F17+INDEX('after session 1'!F$6:F$23,$T17)</f>
        <v>#N/A</v>
      </c>
      <c r="J17" s="16" t="e">
        <f>G17+INDEX('after session 1'!G$6:G$23,$T17)</f>
        <v>#N/A</v>
      </c>
      <c r="K17" s="15" t="e">
        <f>H17+INDEX('after session 1'!H$6:H$23,$T17)</f>
        <v>#N/A</v>
      </c>
      <c r="L17" s="22" t="str">
        <f t="array" ref="L17">IF(ISTEXT(B17),SUM(IF(ISTEXT($B$6:$B$23),IF($K$6:$K$23&gt;K17,1,IF($K$6:$K$23=K17,IF($J$6:$J$23&gt;J17,1,IF($J$6:$J$23=J17,0.5,0)),0)),0))+0.5,"")</f>
        <v/>
      </c>
      <c r="M17" s="17"/>
      <c r="N17" s="22" t="str">
        <f t="shared" ref="N17:O17" si="7">IF($M17&gt;0,IF($M8&gt;0,"err",V8),IF($M8&gt;0,"","err"))</f>
        <v>err</v>
      </c>
      <c r="O17" s="22" t="str">
        <f t="shared" si="7"/>
        <v>err</v>
      </c>
      <c r="P17" s="2" t="str">
        <f t="shared" si="3"/>
        <v/>
      </c>
      <c r="Q17" s="2" t="e">
        <f>H17+INDEX('after session 1'!N$6:N$23,$T17)+IF(ISTEXT(B17),IF(D17="",$Q$3,0),0)</f>
        <v>#N/A</v>
      </c>
      <c r="R17" s="57" t="str">
        <f t="array" ref="R17">IF(ISTEXT($B17),SUM(IF(ISTEXT($B$6:$B$23),IF($Q$6:$Q$23&gt;$Q17,1,IF($Q$6:$Q$23=$Q17,IF($J$6:$J$23&gt;$J17,1,IF($J$6:$J$23=$J17,0.5,0)),0)),0))+0.5,"")</f>
        <v/>
      </c>
      <c r="S17" s="1" t="str">
        <f t="array" ref="S17">IF(M17&gt;0,SUM(IF($R$6:$R$23&lt;R17,$M$6:$M$23,IF($R$6:$R$23&gt;R17,0,IF(ROW($A$6:$A$23)&lt;ROW(),$M$6:$M$23,0)))),"")</f>
        <v/>
      </c>
      <c r="T17" s="1">
        <f>MATCH(ROW()-ROW($A$5),'after session 1'!$R$6:$R$23,0)</f>
        <v>7</v>
      </c>
      <c r="U17" s="1">
        <f t="shared" si="6"/>
        <v>14</v>
      </c>
    </row>
    <row r="18" spans="1:21" x14ac:dyDescent="0.2">
      <c r="A18" s="22" t="e">
        <f>INDEX('after session 1'!$A$6:$A$23,T18)</f>
        <v>#N/A</v>
      </c>
      <c r="B18" s="23" t="e">
        <f>VLOOKUP(A18,'before session 1'!$D$6:$E$23,2,FALSE)</f>
        <v>#N/A</v>
      </c>
      <c r="C18" s="15" t="str">
        <f>INDEX('after session 1'!K$6:K$23,$T18)</f>
        <v/>
      </c>
      <c r="D18" s="15" t="str">
        <f>INDEX('after session 1'!L$6:L$23,$T18)</f>
        <v/>
      </c>
      <c r="E18" s="11"/>
      <c r="F18" s="16" t="e">
        <f t="array" ref="F18">SUM(IF($D$6:$D$23=D18,$E$6:$E$23,0))/SUM(IF($D$6:$D$23=D18,1,0))</f>
        <v>#N/A</v>
      </c>
      <c r="G18" s="16" t="e">
        <f t="shared" si="0"/>
        <v>#N/A</v>
      </c>
      <c r="H18" s="15">
        <f t="array" ref="H18">IF(D18&lt;&gt;"",SUM(IF($D$6:$D$23=D18,IF($E$6:$E$23&lt;E18,2,IF($E$6:$E$23=E18,1,0)),0))-1,0)</f>
        <v>0</v>
      </c>
      <c r="I18" s="16" t="e">
        <f>F18+INDEX('after session 1'!F$6:F$23,$T18)</f>
        <v>#N/A</v>
      </c>
      <c r="J18" s="16" t="e">
        <f>G18+INDEX('after session 1'!G$6:G$23,$T18)</f>
        <v>#N/A</v>
      </c>
      <c r="K18" s="15" t="e">
        <f>H18+INDEX('after session 1'!H$6:H$23,$T18)</f>
        <v>#N/A</v>
      </c>
      <c r="L18" s="22" t="str">
        <f t="array" ref="L18">IF(ISTEXT(B18),SUM(IF(ISTEXT($B$6:$B$23),IF($K$6:$K$23&gt;K18,1,IF($K$6:$K$23=K18,IF($J$6:$J$23&gt;J18,1,IF($J$6:$J$23=J18,0.5,0)),0)),0))+0.5,"")</f>
        <v/>
      </c>
      <c r="M18" s="17"/>
      <c r="N18" s="22" t="str">
        <f t="shared" ref="N18:O18" si="8">IF($M18&gt;0,IF($M9&gt;0,"err",V9),IF($M9&gt;0,"","err"))</f>
        <v>err</v>
      </c>
      <c r="O18" s="22" t="str">
        <f t="shared" si="8"/>
        <v>err</v>
      </c>
      <c r="P18" s="2" t="str">
        <f t="shared" si="3"/>
        <v/>
      </c>
      <c r="Q18" s="2" t="e">
        <f>H18+INDEX('after session 1'!N$6:N$23,$T18)+IF(ISTEXT(B18),IF(D18="",$Q$3,0),0)</f>
        <v>#N/A</v>
      </c>
      <c r="R18" s="57" t="str">
        <f t="array" ref="R18">IF(ISTEXT($B18),SUM(IF(ISTEXT($B$6:$B$23),IF($Q$6:$Q$23&gt;$Q18,1,IF($Q$6:$Q$23=$Q18,IF($J$6:$J$23&gt;$J18,1,IF($J$6:$J$23=$J18,0.5,0)),0)),0))+0.5,"")</f>
        <v/>
      </c>
      <c r="S18" s="1" t="str">
        <f t="array" ref="S18">IF(M18&gt;0,SUM(IF($R$6:$R$23&lt;R18,$M$6:$M$23,IF($R$6:$R$23&gt;R18,0,IF(ROW($A$6:$A$23)&lt;ROW(),$M$6:$M$23,0)))),"")</f>
        <v/>
      </c>
      <c r="T18" s="1">
        <f>MATCH(ROW()-ROW($A$5),'after session 1'!$R$6:$R$23,0)</f>
        <v>2</v>
      </c>
      <c r="U18" s="1">
        <f t="shared" si="6"/>
        <v>15</v>
      </c>
    </row>
    <row r="19" spans="1:21" x14ac:dyDescent="0.2">
      <c r="A19" s="22" t="e">
        <f>INDEX('after session 1'!$A$6:$A$23,T19)</f>
        <v>#N/A</v>
      </c>
      <c r="B19" s="23" t="e">
        <f>VLOOKUP(A19,'before session 1'!$D$6:$E$23,2,FALSE)</f>
        <v>#N/A</v>
      </c>
      <c r="C19" s="15" t="str">
        <f>INDEX('after session 1'!K$6:K$23,$T19)</f>
        <v/>
      </c>
      <c r="D19" s="15" t="str">
        <f>INDEX('after session 1'!L$6:L$23,$T19)</f>
        <v/>
      </c>
      <c r="E19" s="11"/>
      <c r="F19" s="16" t="e">
        <f t="array" ref="F19">SUM(IF($D$6:$D$23=D19,$E$6:$E$23,0))/SUM(IF($D$6:$D$23=D19,1,0))</f>
        <v>#N/A</v>
      </c>
      <c r="G19" s="16" t="e">
        <f t="shared" si="0"/>
        <v>#N/A</v>
      </c>
      <c r="H19" s="15">
        <f t="array" ref="H19">IF(D19&lt;&gt;"",SUM(IF($D$6:$D$23=D19,IF($E$6:$E$23&lt;E19,2,IF($E$6:$E$23=E19,1,0)),0))-1,0)</f>
        <v>0</v>
      </c>
      <c r="I19" s="16" t="e">
        <f>F19+INDEX('after session 1'!F$6:F$23,$T19)</f>
        <v>#N/A</v>
      </c>
      <c r="J19" s="16" t="e">
        <f>G19+INDEX('after session 1'!G$6:G$23,$T19)</f>
        <v>#N/A</v>
      </c>
      <c r="K19" s="15" t="e">
        <f>H19+INDEX('after session 1'!H$6:H$23,$T19)</f>
        <v>#N/A</v>
      </c>
      <c r="L19" s="22" t="str">
        <f t="array" ref="L19">IF(ISTEXT(B19),SUM(IF(ISTEXT($B$6:$B$23),IF($K$6:$K$23&gt;K19,1,IF($K$6:$K$23=K19,IF($J$6:$J$23&gt;J19,1,IF($J$6:$J$23=J19,0.5,0)),0)),0))+0.5,"")</f>
        <v/>
      </c>
      <c r="M19" s="17"/>
      <c r="N19" s="22" t="str">
        <f t="shared" ref="N19:O19" si="9">IF($M19&gt;0,IF($M10&gt;0,"err",V10),IF($M10&gt;0,"","err"))</f>
        <v>err</v>
      </c>
      <c r="O19" s="22" t="str">
        <f t="shared" si="9"/>
        <v>err</v>
      </c>
      <c r="P19" s="2" t="str">
        <f t="shared" si="3"/>
        <v/>
      </c>
      <c r="Q19" s="2" t="e">
        <f>H19+INDEX('after session 1'!N$6:N$23,$T19)+IF(ISTEXT(B19),IF(D19="",$Q$3,0),0)</f>
        <v>#N/A</v>
      </c>
      <c r="R19" s="57" t="str">
        <f t="array" ref="R19">IF(ISTEXT($B19),SUM(IF(ISTEXT($B$6:$B$23),IF($Q$6:$Q$23&gt;$Q19,1,IF($Q$6:$Q$23=$Q19,IF($J$6:$J$23&gt;$J19,1,IF($J$6:$J$23=$J19,0.5,0)),0)),0))+0.5,"")</f>
        <v/>
      </c>
      <c r="S19" s="1" t="str">
        <f t="array" ref="S19">IF(M19&gt;0,SUM(IF($R$6:$R$23&lt;R19,$M$6:$M$23,IF($R$6:$R$23&gt;R19,0,IF(ROW($A$6:$A$23)&lt;ROW(),$M$6:$M$23,0)))),"")</f>
        <v/>
      </c>
      <c r="T19" s="1">
        <f>MATCH(ROW()-ROW($A$5),'after session 1'!$R$6:$R$23,0)</f>
        <v>5</v>
      </c>
      <c r="U19" s="1">
        <f t="shared" si="6"/>
        <v>11</v>
      </c>
    </row>
    <row r="20" spans="1:21" x14ac:dyDescent="0.2">
      <c r="A20" s="22" t="e">
        <f>INDEX('after session 1'!$A$6:$A$23,T20)</f>
        <v>#N/A</v>
      </c>
      <c r="B20" s="23" t="e">
        <f>VLOOKUP(A20,'before session 1'!$D$6:$E$23,2,FALSE)</f>
        <v>#N/A</v>
      </c>
      <c r="C20" s="15" t="str">
        <f>INDEX('after session 1'!K$6:K$23,$T20)</f>
        <v/>
      </c>
      <c r="D20" s="15" t="str">
        <f>INDEX('after session 1'!L$6:L$23,$T20)</f>
        <v/>
      </c>
      <c r="E20" s="11"/>
      <c r="F20" s="16" t="e">
        <f t="array" ref="F20">SUM(IF($D$6:$D$23=D20,$E$6:$E$23,0))/SUM(IF($D$6:$D$23=D20,1,0))</f>
        <v>#N/A</v>
      </c>
      <c r="G20" s="16" t="e">
        <f t="shared" si="0"/>
        <v>#N/A</v>
      </c>
      <c r="H20" s="15">
        <f t="array" ref="H20">IF(D20&lt;&gt;"",SUM(IF($D$6:$D$23=D20,IF($E$6:$E$23&lt;E20,2,IF($E$6:$E$23=E20,1,0)),0))-1,0)</f>
        <v>0</v>
      </c>
      <c r="I20" s="16" t="e">
        <f>F20+INDEX('after session 1'!F$6:F$23,$T20)</f>
        <v>#N/A</v>
      </c>
      <c r="J20" s="16" t="e">
        <f>G20+INDEX('after session 1'!G$6:G$23,$T20)</f>
        <v>#N/A</v>
      </c>
      <c r="K20" s="15" t="e">
        <f>H20+INDEX('after session 1'!H$6:H$23,$T20)</f>
        <v>#N/A</v>
      </c>
      <c r="L20" s="22" t="str">
        <f t="array" ref="L20">IF(ISTEXT(B20),SUM(IF(ISTEXT($B$6:$B$23),IF($K$6:$K$23&gt;K20,1,IF($K$6:$K$23=K20,IF($J$6:$J$23&gt;J20,1,IF($J$6:$J$23=J20,0.5,0)),0)),0))+0.5,"")</f>
        <v/>
      </c>
      <c r="M20" s="17"/>
      <c r="N20" s="22" t="str">
        <f t="shared" ref="N20:O20" si="10">IF($M20&gt;0,IF($M11&gt;0,"err",V11),IF($M11&gt;0,"","err"))</f>
        <v>err</v>
      </c>
      <c r="O20" s="22" t="str">
        <f t="shared" si="10"/>
        <v>err</v>
      </c>
      <c r="P20" s="2" t="str">
        <f t="shared" si="3"/>
        <v/>
      </c>
      <c r="Q20" s="2" t="e">
        <f>H20+INDEX('after session 1'!N$6:N$23,$T20)+IF(ISTEXT(B20),IF(D20="",$Q$3,0),0)</f>
        <v>#N/A</v>
      </c>
      <c r="R20" s="57" t="str">
        <f t="array" ref="R20">IF(ISTEXT($B20),SUM(IF(ISTEXT($B$6:$B$23),IF($Q$6:$Q$23&gt;$Q20,1,IF($Q$6:$Q$23=$Q20,IF($J$6:$J$23&gt;$J20,1,IF($J$6:$J$23=$J20,0.5,0)),0)),0))+0.5,"")</f>
        <v/>
      </c>
      <c r="S20" s="1" t="str">
        <f t="array" ref="S20">IF(M20&gt;0,SUM(IF($R$6:$R$23&lt;R20,$M$6:$M$23,IF($R$6:$R$23&gt;R20,0,IF(ROW($A$6:$A$23)&lt;ROW(),$M$6:$M$23,0)))),"")</f>
        <v/>
      </c>
      <c r="T20" s="1">
        <f>MATCH(ROW()-ROW($A$5),'after session 1'!$R$6:$R$23,0)</f>
        <v>8</v>
      </c>
      <c r="U20" s="1">
        <f t="shared" si="6"/>
        <v>16</v>
      </c>
    </row>
    <row r="21" spans="1:21" x14ac:dyDescent="0.2">
      <c r="A21" s="22" t="e">
        <f>INDEX('after session 1'!$A$6:$A$23,T21)</f>
        <v>#N/A</v>
      </c>
      <c r="B21" s="23" t="e">
        <f>VLOOKUP(A21,'before session 1'!$D$6:$E$23,2,FALSE)</f>
        <v>#N/A</v>
      </c>
      <c r="C21" s="15" t="str">
        <f>INDEX('after session 1'!K$6:K$23,$T21)</f>
        <v/>
      </c>
      <c r="D21" s="15" t="str">
        <f>INDEX('after session 1'!L$6:L$23,$T21)</f>
        <v/>
      </c>
      <c r="E21" s="11"/>
      <c r="F21" s="16" t="e">
        <f t="array" ref="F21">SUM(IF($D$6:$D$23=D21,$E$6:$E$23,0))/SUM(IF($D$6:$D$23=D21,1,0))</f>
        <v>#N/A</v>
      </c>
      <c r="G21" s="16" t="e">
        <f t="shared" si="0"/>
        <v>#N/A</v>
      </c>
      <c r="H21" s="15">
        <f t="array" ref="H21">IF(D21&lt;&gt;"",SUM(IF($D$6:$D$23=D21,IF($E$6:$E$23&lt;E21,2,IF($E$6:$E$23=E21,1,0)),0))-1,0)</f>
        <v>0</v>
      </c>
      <c r="I21" s="16" t="e">
        <f>F21+INDEX('after session 1'!F$6:F$23,$T21)</f>
        <v>#N/A</v>
      </c>
      <c r="J21" s="16" t="e">
        <f>G21+INDEX('after session 1'!G$6:G$23,$T21)</f>
        <v>#N/A</v>
      </c>
      <c r="K21" s="15" t="e">
        <f>H21+INDEX('after session 1'!H$6:H$23,$T21)</f>
        <v>#N/A</v>
      </c>
      <c r="L21" s="22" t="str">
        <f t="array" ref="L21">IF(ISTEXT(B21),SUM(IF(ISTEXT($B$6:$B$23),IF($K$6:$K$23&gt;K21,1,IF($K$6:$K$23=K21,IF($J$6:$J$23&gt;J21,1,IF($J$6:$J$23=J21,0.5,0)),0)),0))+0.5,"")</f>
        <v/>
      </c>
      <c r="M21" s="17"/>
      <c r="N21" s="22" t="str">
        <f t="shared" ref="N21:O21" si="11">IF($M21&gt;0,IF($M12&gt;0,"err",V12),IF($M12&gt;0,"","err"))</f>
        <v>err</v>
      </c>
      <c r="O21" s="22" t="str">
        <f t="shared" si="11"/>
        <v>err</v>
      </c>
      <c r="P21" s="2" t="str">
        <f t="shared" si="3"/>
        <v/>
      </c>
      <c r="Q21" s="2" t="e">
        <f>H21+INDEX('after session 1'!N$6:N$23,$T21)+IF(ISTEXT(B21),IF(D21="",$Q$3,0),0)</f>
        <v>#N/A</v>
      </c>
      <c r="R21" s="57" t="str">
        <f t="array" ref="R21">IF(ISTEXT($B21),SUM(IF(ISTEXT($B$6:$B$23),IF($Q$6:$Q$23&gt;$Q21,1,IF($Q$6:$Q$23=$Q21,IF($J$6:$J$23&gt;$J21,1,IF($J$6:$J$23=$J21,0.5,0)),0)),0))+0.5,"")</f>
        <v/>
      </c>
      <c r="S21" s="1" t="str">
        <f t="array" ref="S21">IF(M21&gt;0,SUM(IF($R$6:$R$23&lt;R21,$M$6:$M$23,IF($R$6:$R$23&gt;R21,0,IF(ROW($A$6:$A$23)&lt;ROW(),$M$6:$M$23,0)))),"")</f>
        <v/>
      </c>
      <c r="T21" s="1">
        <f>MATCH(ROW()-ROW($A$5),'after session 1'!$R$6:$R$23,0)</f>
        <v>3</v>
      </c>
      <c r="U21" s="1">
        <f t="shared" si="6"/>
        <v>17</v>
      </c>
    </row>
    <row r="22" spans="1:21" x14ac:dyDescent="0.2">
      <c r="A22" s="22" t="e">
        <f>INDEX('after session 1'!$A$6:$A$23,T22)</f>
        <v>#N/A</v>
      </c>
      <c r="B22" s="23" t="e">
        <f>VLOOKUP(A22,'before session 1'!$D$6:$E$23,2,FALSE)</f>
        <v>#N/A</v>
      </c>
      <c r="C22" s="15" t="str">
        <f>INDEX('after session 1'!K$6:K$23,$T22)</f>
        <v/>
      </c>
      <c r="D22" s="15" t="str">
        <f>INDEX('after session 1'!L$6:L$23,$T22)</f>
        <v/>
      </c>
      <c r="E22" s="11"/>
      <c r="F22" s="16" t="e">
        <f t="array" ref="F22">SUM(IF($D$6:$D$23=D22,$E$6:$E$23,0))/SUM(IF($D$6:$D$23=D22,1,0))</f>
        <v>#N/A</v>
      </c>
      <c r="G22" s="16" t="e">
        <f t="shared" si="0"/>
        <v>#N/A</v>
      </c>
      <c r="H22" s="15">
        <f t="array" ref="H22">IF(D22&lt;&gt;"",SUM(IF($D$6:$D$23=D22,IF($E$6:$E$23&lt;E22,2,IF($E$6:$E$23=E22,1,0)),0))-1,0)</f>
        <v>0</v>
      </c>
      <c r="I22" s="16" t="e">
        <f>F22+INDEX('after session 1'!F$6:F$23,$T22)</f>
        <v>#N/A</v>
      </c>
      <c r="J22" s="16" t="e">
        <f>G22+INDEX('after session 1'!G$6:G$23,$T22)</f>
        <v>#N/A</v>
      </c>
      <c r="K22" s="15" t="e">
        <f>H22+INDEX('after session 1'!H$6:H$23,$T22)</f>
        <v>#N/A</v>
      </c>
      <c r="L22" s="22" t="str">
        <f t="array" ref="L22">IF(ISTEXT(B22),SUM(IF(ISTEXT($B$6:$B$23),IF($K$6:$K$23&gt;K22,1,IF($K$6:$K$23=K22,IF($J$6:$J$23&gt;J22,1,IF($J$6:$J$23=J22,0.5,0)),0)),0))+0.5,"")</f>
        <v/>
      </c>
      <c r="M22" s="17"/>
      <c r="N22" s="22" t="str">
        <f t="shared" ref="N22:O22" si="12">IF($M22&gt;0,IF($M13&gt;0,"err",V13),IF($M13&gt;0,"","err"))</f>
        <v>err</v>
      </c>
      <c r="O22" s="22" t="str">
        <f t="shared" si="12"/>
        <v>err</v>
      </c>
      <c r="P22" s="2" t="str">
        <f t="shared" si="3"/>
        <v/>
      </c>
      <c r="Q22" s="2" t="e">
        <f>H22+INDEX('after session 1'!N$6:N$23,$T22)+IF(ISTEXT(B22),IF(D22="",$Q$3,0),0)</f>
        <v>#N/A</v>
      </c>
      <c r="R22" s="57" t="str">
        <f t="array" ref="R22">IF(ISTEXT($B22),SUM(IF(ISTEXT($B$6:$B$23),IF($Q$6:$Q$23&gt;$Q22,1,IF($Q$6:$Q$23=$Q22,IF($J$6:$J$23&gt;$J22,1,IF($J$6:$J$23=$J22,0.5,0)),0)),0))+0.5,"")</f>
        <v/>
      </c>
      <c r="S22" s="1" t="str">
        <f t="array" ref="S22">IF(M22&gt;0,SUM(IF($R$6:$R$23&lt;R22,$M$6:$M$23,IF($R$6:$R$23&gt;R22,0,IF(ROW($A$6:$A$23)&lt;ROW(),$M$6:$M$23,0)))),"")</f>
        <v/>
      </c>
      <c r="T22" s="1">
        <f>MATCH(ROW()-ROW($A$5),'after session 1'!$R$6:$R$23,0)</f>
        <v>6</v>
      </c>
      <c r="U22" s="1">
        <f t="shared" si="6"/>
        <v>13</v>
      </c>
    </row>
    <row r="23" spans="1:21" x14ac:dyDescent="0.2">
      <c r="A23" s="22" t="e">
        <f>INDEX('after session 1'!$A$6:$A$23,T23)</f>
        <v>#N/A</v>
      </c>
      <c r="B23" s="23" t="e">
        <f>VLOOKUP(A23,'before session 1'!$D$6:$E$23,2,FALSE)</f>
        <v>#N/A</v>
      </c>
      <c r="C23" s="15" t="str">
        <f>INDEX('after session 1'!K$6:K$23,$T23)</f>
        <v/>
      </c>
      <c r="D23" s="15" t="str">
        <f>INDEX('after session 1'!L$6:L$23,$T23)</f>
        <v/>
      </c>
      <c r="E23" s="11"/>
      <c r="F23" s="16" t="e">
        <f t="array" ref="F23">SUM(IF($D$6:$D$23=D23,$E$6:$E$23,0))/SUM(IF($D$6:$D$23=D23,1,0))</f>
        <v>#N/A</v>
      </c>
      <c r="G23" s="16" t="e">
        <f t="shared" si="0"/>
        <v>#N/A</v>
      </c>
      <c r="H23" s="15">
        <f t="array" ref="H23">IF(D23&lt;&gt;"",SUM(IF($D$6:$D$23=D23,IF($E$6:$E$23&lt;E23,2,IF($E$6:$E$23=E23,1,0)),0))-1,0)</f>
        <v>0</v>
      </c>
      <c r="I23" s="16" t="e">
        <f>F23+INDEX('after session 1'!F$6:F$23,$T23)</f>
        <v>#N/A</v>
      </c>
      <c r="J23" s="16" t="e">
        <f>G23+INDEX('after session 1'!G$6:G$23,$T23)</f>
        <v>#N/A</v>
      </c>
      <c r="K23" s="15" t="e">
        <f>H23+INDEX('after session 1'!H$6:H$23,$T23)</f>
        <v>#N/A</v>
      </c>
      <c r="L23" s="22" t="str">
        <f t="array" ref="L23">IF(ISTEXT(B23),SUM(IF(ISTEXT($B$6:$B$23),IF($K$6:$K$23&gt;K23,1,IF($K$6:$K$23=K23,IF($J$6:$J$23&gt;J23,1,IF($J$6:$J$23=J23,0.5,0)),0)),0))+0.5,"")</f>
        <v/>
      </c>
      <c r="M23" s="17"/>
      <c r="N23" s="22" t="str">
        <f t="shared" ref="N23:O23" si="13">IF($M23&gt;0,IF($M14&gt;0,"err",V14),IF($M14&gt;0,"","err"))</f>
        <v>err</v>
      </c>
      <c r="O23" s="22" t="str">
        <f t="shared" si="13"/>
        <v>err</v>
      </c>
      <c r="P23" s="2" t="str">
        <f t="shared" si="3"/>
        <v/>
      </c>
      <c r="Q23" s="2" t="e">
        <f>H23+INDEX('after session 1'!N$6:N$23,$T23)+IF(ISTEXT(B23),IF(D23="",$Q$3,0),0)</f>
        <v>#N/A</v>
      </c>
      <c r="R23" s="57" t="str">
        <f t="array" ref="R23">IF(ISTEXT($B23),SUM(IF(ISTEXT($B$6:$B$23),IF($Q$6:$Q$23&gt;$Q23,1,IF($Q$6:$Q$23=$Q23,IF($J$6:$J$23&gt;$J23,1,IF($J$6:$J$23=$J23,0.5,0)),0)),0))+0.5,"")</f>
        <v/>
      </c>
      <c r="S23" s="1" t="str">
        <f t="array" ref="S23">IF(M23&gt;0,SUM(IF($R$6:$R$23&lt;R23,$M$6:$M$23,IF($R$6:$R$23&gt;R23,0,IF(ROW($A$6:$A$23)&lt;ROW(),$M$6:$M$23,0)))),"")</f>
        <v/>
      </c>
      <c r="T23" s="1">
        <f>MATCH(ROW()-ROW($A$5),'after session 1'!$R$6:$R$23,0)</f>
        <v>9</v>
      </c>
      <c r="U23" s="1">
        <f t="shared" si="6"/>
        <v>12</v>
      </c>
    </row>
  </sheetData>
  <sheetProtection sheet="1" objects="1" scenarios="1"/>
  <phoneticPr fontId="3" type="noConversion"/>
  <pageMargins left="0.75" right="0.75" top="0.75" bottom="0.75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3"/>
  <sheetViews>
    <sheetView workbookViewId="0">
      <selection activeCell="E6" sqref="E6"/>
    </sheetView>
  </sheetViews>
  <sheetFormatPr defaultRowHeight="12.75" x14ac:dyDescent="0.2"/>
  <cols>
    <col min="1" max="1" width="8.5703125" style="1" customWidth="1"/>
    <col min="2" max="2" width="18.5703125" style="2" customWidth="1"/>
    <col min="3" max="3" width="6.28515625" style="1" customWidth="1"/>
    <col min="4" max="4" width="6" style="1" customWidth="1"/>
    <col min="5" max="5" width="7.28515625" style="2" customWidth="1"/>
    <col min="6" max="7" width="9.140625" style="2"/>
    <col min="8" max="8" width="5.42578125" style="2" customWidth="1"/>
    <col min="9" max="10" width="9.140625" style="2"/>
    <col min="11" max="11" width="4.7109375" style="2" customWidth="1"/>
    <col min="12" max="12" width="8" style="2" customWidth="1"/>
    <col min="13" max="13" width="8.85546875" style="2" customWidth="1"/>
    <col min="14" max="15" width="6" style="2" customWidth="1"/>
    <col min="16" max="18" width="9.140625" style="2"/>
    <col min="19" max="20" width="9.140625" style="1"/>
    <col min="21" max="16384" width="9.140625" style="2"/>
  </cols>
  <sheetData>
    <row r="1" spans="1:23" x14ac:dyDescent="0.2">
      <c r="A1" s="43" t="s">
        <v>79</v>
      </c>
      <c r="E1" s="2" t="s">
        <v>109</v>
      </c>
      <c r="F1" s="67"/>
      <c r="M1" s="24"/>
      <c r="N1" s="33" t="s">
        <v>80</v>
      </c>
      <c r="O1" s="25"/>
    </row>
    <row r="2" spans="1:23" x14ac:dyDescent="0.2">
      <c r="M2" s="18" t="s">
        <v>50</v>
      </c>
      <c r="N2" s="20"/>
      <c r="O2" s="5">
        <f>SUM(M6:M23)</f>
        <v>0</v>
      </c>
      <c r="Q2" s="1" t="s">
        <v>95</v>
      </c>
      <c r="S2" s="1" t="s">
        <v>45</v>
      </c>
      <c r="T2" s="1" t="s">
        <v>51</v>
      </c>
      <c r="U2" s="1" t="s">
        <v>51</v>
      </c>
    </row>
    <row r="3" spans="1:23" x14ac:dyDescent="0.2">
      <c r="A3" s="40"/>
      <c r="B3" s="19"/>
      <c r="C3" s="3"/>
      <c r="D3" s="4"/>
      <c r="E3" s="34" t="s">
        <v>81</v>
      </c>
      <c r="F3" s="20"/>
      <c r="G3" s="20"/>
      <c r="H3" s="5"/>
      <c r="I3" s="18"/>
      <c r="J3" s="38" t="s">
        <v>78</v>
      </c>
      <c r="K3" s="5"/>
      <c r="L3" s="36"/>
      <c r="M3" s="26" t="s">
        <v>53</v>
      </c>
      <c r="N3" s="27"/>
      <c r="O3" s="5">
        <v>3</v>
      </c>
      <c r="P3" s="2" t="str">
        <f>IF(O3&lt;&gt;4,IF(O3&lt;&gt;3,"error",""),"")</f>
        <v/>
      </c>
      <c r="Q3" s="1" t="e">
        <f>'after session 2'!O4-1</f>
        <v>#N/A</v>
      </c>
      <c r="R3" s="1" t="s">
        <v>63</v>
      </c>
      <c r="S3" s="1" t="s">
        <v>54</v>
      </c>
      <c r="T3" s="1" t="s">
        <v>55</v>
      </c>
      <c r="U3" s="1" t="s">
        <v>55</v>
      </c>
    </row>
    <row r="4" spans="1:23" x14ac:dyDescent="0.2">
      <c r="A4" s="39" t="s">
        <v>68</v>
      </c>
      <c r="B4" s="41" t="s">
        <v>56</v>
      </c>
      <c r="C4" s="13"/>
      <c r="D4" s="14"/>
      <c r="E4" s="27"/>
      <c r="F4" s="35"/>
      <c r="G4" s="27"/>
      <c r="H4" s="12"/>
      <c r="I4" s="13"/>
      <c r="J4" s="27"/>
      <c r="K4" s="37"/>
      <c r="L4" s="39" t="s">
        <v>69</v>
      </c>
      <c r="M4" s="28" t="s">
        <v>58</v>
      </c>
      <c r="N4" s="29"/>
      <c r="O4" s="30" t="e">
        <f>IF(ISNA(MATCH("error",P1:P23,0)),IF(O3&gt;1,IF(O2&gt;0,IF(MOD(O2,O3)&gt;0,NA(),O2/O3),NA()),NA()),NA())</f>
        <v>#N/A</v>
      </c>
      <c r="Q4" s="1" t="s">
        <v>96</v>
      </c>
      <c r="R4" s="1" t="s">
        <v>97</v>
      </c>
      <c r="S4" s="1" t="s">
        <v>25</v>
      </c>
      <c r="T4" s="1" t="s">
        <v>70</v>
      </c>
      <c r="U4" s="1" t="s">
        <v>54</v>
      </c>
    </row>
    <row r="5" spans="1:23" x14ac:dyDescent="0.2">
      <c r="A5" s="21"/>
      <c r="B5" s="42"/>
      <c r="C5" s="8" t="s">
        <v>61</v>
      </c>
      <c r="D5" s="9" t="s">
        <v>62</v>
      </c>
      <c r="E5" s="31" t="s">
        <v>71</v>
      </c>
      <c r="F5" s="6" t="s">
        <v>72</v>
      </c>
      <c r="G5" s="6" t="s">
        <v>73</v>
      </c>
      <c r="H5" s="7" t="s">
        <v>74</v>
      </c>
      <c r="I5" s="8" t="s">
        <v>72</v>
      </c>
      <c r="J5" s="9" t="s">
        <v>73</v>
      </c>
      <c r="K5" s="10" t="s">
        <v>74</v>
      </c>
      <c r="L5" s="32"/>
      <c r="M5" s="8" t="s">
        <v>60</v>
      </c>
      <c r="N5" s="31" t="s">
        <v>61</v>
      </c>
      <c r="O5" s="32" t="s">
        <v>62</v>
      </c>
      <c r="Q5" s="1" t="s">
        <v>63</v>
      </c>
      <c r="S5" s="1" t="s">
        <v>63</v>
      </c>
      <c r="T5" s="1" t="s">
        <v>64</v>
      </c>
      <c r="U5" s="1" t="s">
        <v>64</v>
      </c>
    </row>
    <row r="6" spans="1:23" x14ac:dyDescent="0.2">
      <c r="A6" s="22" t="e">
        <f>INDEX('after session 2'!$A$6:$A$23,T6)</f>
        <v>#N/A</v>
      </c>
      <c r="B6" s="23" t="e">
        <f>VLOOKUP(A6,'before session 1'!$D$6:$E$23,2,FALSE)</f>
        <v>#N/A</v>
      </c>
      <c r="C6" s="15" t="e">
        <f>INDEX('after session 2'!N$6:N$23,$T6)</f>
        <v>#N/A</v>
      </c>
      <c r="D6" s="15" t="e">
        <f>INDEX('after session 2'!O$6:O$23,$T6)</f>
        <v>#N/A</v>
      </c>
      <c r="E6" s="11"/>
      <c r="F6" s="16" t="e">
        <f t="array" ref="F6">SUM(IF($D$6:$D$23=D6,$E$6:$E$23,0))/SUM(IF($D$6:$D$23=D6,1,0))</f>
        <v>#N/A</v>
      </c>
      <c r="G6" s="16" t="e">
        <f t="shared" ref="G6:G23" si="0">E6-F6</f>
        <v>#N/A</v>
      </c>
      <c r="H6" s="15" t="e">
        <f t="array" ref="H6">IF(D6&lt;&gt;"",SUM(IF($D$6:$D$23=D6,IF($E$6:$E$23&lt;E6,2,IF($E$6:$E$23=E6,1,0)),0))-1,0)</f>
        <v>#N/A</v>
      </c>
      <c r="I6" s="16" t="e">
        <f>F6+INDEX('after session 2'!I$6:I$23,$T6)</f>
        <v>#N/A</v>
      </c>
      <c r="J6" s="16" t="e">
        <f>G6+INDEX('after session 2'!J$6:J$23,$T6)</f>
        <v>#N/A</v>
      </c>
      <c r="K6" s="15" t="e">
        <f>H6+INDEX('after session 2'!K$6:K$23,$T6)</f>
        <v>#N/A</v>
      </c>
      <c r="L6" s="22" t="str">
        <f t="array" ref="L6">IF(ISTEXT(B6),SUM(IF(ISTEXT($B$6:$B$23),IF($K$6:$K$23&gt;K6,1,IF($K$6:$K$23=K6,IF($J$6:$J$23&gt;J6,1,IF($J$6:$J$23=J6,0.5,0)),0)),0))+0.5,"")</f>
        <v/>
      </c>
      <c r="M6" s="17"/>
      <c r="N6" s="22" t="str">
        <f>IF($M6&gt;0,V6,"")</f>
        <v/>
      </c>
      <c r="O6" s="22" t="str">
        <f>IF($M6&gt;0,W6,"")</f>
        <v/>
      </c>
      <c r="P6" s="2" t="str">
        <f>IF(M6&lt;&gt;0,IF(OR(ISNA(B6),M6&lt;&gt;1),"error",""),"")</f>
        <v/>
      </c>
      <c r="Q6" s="2" t="e">
        <f>H6+INDEX('after session 2'!Q$6:Q$23,$T6)+IF(ISTEXT(B6),IF(D6="",$Q$3,0),0)</f>
        <v>#N/A</v>
      </c>
      <c r="R6" s="57" t="str">
        <f t="array" ref="R6">IF(ISTEXT($B6),SUM(IF(ISTEXT($B$6:$B$23),IF($Q$6:$Q$23&gt;$Q6,1,IF($Q$6:$Q$23=$Q6,IF($J$6:$J$23&gt;$J6,1,IF($J$6:$J$23=$J6,0.5,0)),0)),0))+0.5,"")</f>
        <v/>
      </c>
      <c r="S6" s="1">
        <v>1</v>
      </c>
      <c r="T6" s="1" t="e">
        <f>MATCH(ROW()-ROW($A$5),'after session 2'!$U$6:$U$23,0)</f>
        <v>#N/A</v>
      </c>
      <c r="U6" s="1">
        <f>S6+IF(M6&gt;0,0,9)</f>
        <v>10</v>
      </c>
      <c r="V6" s="2">
        <v>1</v>
      </c>
      <c r="W6" s="2">
        <v>1</v>
      </c>
    </row>
    <row r="7" spans="1:23" x14ac:dyDescent="0.2">
      <c r="A7" s="22" t="e">
        <f>INDEX('after session 2'!$A$6:$A$23,T7)</f>
        <v>#N/A</v>
      </c>
      <c r="B7" s="23" t="e">
        <f>VLOOKUP(A7,'before session 1'!$D$6:$E$23,2,FALSE)</f>
        <v>#N/A</v>
      </c>
      <c r="C7" s="15" t="e">
        <f>INDEX('after session 2'!N$6:N$23,$T7)</f>
        <v>#N/A</v>
      </c>
      <c r="D7" s="15" t="e">
        <f>INDEX('after session 2'!O$6:O$23,$T7)</f>
        <v>#N/A</v>
      </c>
      <c r="E7" s="11"/>
      <c r="F7" s="16" t="e">
        <f t="array" ref="F7">SUM(IF($D$6:$D$23=D7,$E$6:$E$23,0))/SUM(IF($D$6:$D$23=D7,1,0))</f>
        <v>#N/A</v>
      </c>
      <c r="G7" s="16" t="e">
        <f t="shared" si="0"/>
        <v>#N/A</v>
      </c>
      <c r="H7" s="15" t="e">
        <f t="array" ref="H7">IF(D7&lt;&gt;"",SUM(IF($D$6:$D$23=D7,IF($E$6:$E$23&lt;E7,2,IF($E$6:$E$23=E7,1,0)),0))-1,0)</f>
        <v>#N/A</v>
      </c>
      <c r="I7" s="16" t="e">
        <f>F7+INDEX('after session 2'!I$6:I$23,$T7)</f>
        <v>#N/A</v>
      </c>
      <c r="J7" s="16" t="e">
        <f>G7+INDEX('after session 2'!J$6:J$23,$T7)</f>
        <v>#N/A</v>
      </c>
      <c r="K7" s="15" t="e">
        <f>H7+INDEX('after session 2'!K$6:K$23,$T7)</f>
        <v>#N/A</v>
      </c>
      <c r="L7" s="22" t="str">
        <f t="array" ref="L7">IF(ISTEXT(B7),SUM(IF(ISTEXT($B$6:$B$23),IF($K$6:$K$23&gt;K7,1,IF($K$6:$K$23=K7,IF($J$6:$J$23&gt;J7,1,IF($J$6:$J$23=J7,0.5,0)),0)),0))+0.5,"")</f>
        <v/>
      </c>
      <c r="M7" s="17"/>
      <c r="N7" s="22" t="str">
        <f t="shared" ref="N7:O14" si="1">IF($M7&gt;0,V7,"")</f>
        <v/>
      </c>
      <c r="O7" s="22" t="str">
        <f t="shared" si="1"/>
        <v/>
      </c>
      <c r="P7" s="2" t="str">
        <f t="shared" ref="P7:P23" si="2">IF(M7&lt;&gt;0,IF(OR(ISNA(B7),M7&lt;&gt;1),"error",""),"")</f>
        <v/>
      </c>
      <c r="Q7" s="2" t="e">
        <f>H7+INDEX('after session 2'!Q$6:Q$23,$T7)+IF(ISTEXT(B7),IF(D7="",$Q$3,0),0)</f>
        <v>#N/A</v>
      </c>
      <c r="R7" s="57" t="str">
        <f t="array" ref="R7">IF(ISTEXT($B7),SUM(IF(ISTEXT($B$6:$B$23),IF($Q$6:$Q$23&gt;$Q7,1,IF($Q$6:$Q$23=$Q7,IF($J$6:$J$23&gt;$J7,1,IF($J$6:$J$23=$J7,0.5,0)),0)),0))+0.5,"")</f>
        <v/>
      </c>
      <c r="S7" s="1">
        <v>4</v>
      </c>
      <c r="T7" s="1" t="e">
        <f>MATCH(ROW()-ROW($A$5),'after session 2'!$U$6:$U$23,0)</f>
        <v>#N/A</v>
      </c>
      <c r="U7" s="1">
        <f t="shared" ref="U7:U14" si="3">S7+IF(M7&gt;0,0,9)</f>
        <v>13</v>
      </c>
      <c r="V7" s="2">
        <v>2</v>
      </c>
      <c r="W7" s="2">
        <v>1</v>
      </c>
    </row>
    <row r="8" spans="1:23" x14ac:dyDescent="0.2">
      <c r="A8" s="22" t="e">
        <f>INDEX('after session 2'!$A$6:$A$23,T8)</f>
        <v>#N/A</v>
      </c>
      <c r="B8" s="23" t="e">
        <f>VLOOKUP(A8,'before session 1'!$D$6:$E$23,2,FALSE)</f>
        <v>#N/A</v>
      </c>
      <c r="C8" s="15" t="e">
        <f>INDEX('after session 2'!N$6:N$23,$T8)</f>
        <v>#N/A</v>
      </c>
      <c r="D8" s="15" t="e">
        <f>INDEX('after session 2'!O$6:O$23,$T8)</f>
        <v>#N/A</v>
      </c>
      <c r="E8" s="11"/>
      <c r="F8" s="16" t="e">
        <f t="array" ref="F8">SUM(IF($D$6:$D$23=D8,$E$6:$E$23,0))/SUM(IF($D$6:$D$23=D8,1,0))</f>
        <v>#N/A</v>
      </c>
      <c r="G8" s="16" t="e">
        <f t="shared" si="0"/>
        <v>#N/A</v>
      </c>
      <c r="H8" s="15" t="e">
        <f t="array" ref="H8">IF(D8&lt;&gt;"",SUM(IF($D$6:$D$23=D8,IF($E$6:$E$23&lt;E8,2,IF($E$6:$E$23=E8,1,0)),0))-1,0)</f>
        <v>#N/A</v>
      </c>
      <c r="I8" s="16" t="e">
        <f>F8+INDEX('after session 2'!I$6:I$23,$T8)</f>
        <v>#N/A</v>
      </c>
      <c r="J8" s="16" t="e">
        <f>G8+INDEX('after session 2'!J$6:J$23,$T8)</f>
        <v>#N/A</v>
      </c>
      <c r="K8" s="15" t="e">
        <f>H8+INDEX('after session 2'!K$6:K$23,$T8)</f>
        <v>#N/A</v>
      </c>
      <c r="L8" s="22" t="str">
        <f t="array" ref="L8">IF(ISTEXT(B8),SUM(IF(ISTEXT($B$6:$B$23),IF($K$6:$K$23&gt;K8,1,IF($K$6:$K$23=K8,IF($J$6:$J$23&gt;J8,1,IF($J$6:$J$23=J8,0.5,0)),0)),0))+0.5,"")</f>
        <v/>
      </c>
      <c r="M8" s="17"/>
      <c r="N8" s="22" t="str">
        <f t="shared" si="1"/>
        <v/>
      </c>
      <c r="O8" s="22" t="str">
        <f t="shared" si="1"/>
        <v/>
      </c>
      <c r="P8" s="2" t="str">
        <f t="shared" si="2"/>
        <v/>
      </c>
      <c r="Q8" s="2" t="e">
        <f>H8+INDEX('after session 2'!Q$6:Q$23,$T8)+IF(ISTEXT(B8),IF(D8="",$Q$3,0),0)</f>
        <v>#N/A</v>
      </c>
      <c r="R8" s="57" t="str">
        <f t="array" ref="R8">IF(ISTEXT($B8),SUM(IF(ISTEXT($B$6:$B$23),IF($Q$6:$Q$23&gt;$Q8,1,IF($Q$6:$Q$23=$Q8,IF($J$6:$J$23&gt;$J8,1,IF($J$6:$J$23=$J8,0.5,0)),0)),0))+0.5,"")</f>
        <v/>
      </c>
      <c r="S8" s="1">
        <v>7</v>
      </c>
      <c r="T8" s="1" t="e">
        <f>MATCH(ROW()-ROW($A$5),'after session 2'!$U$6:$U$23,0)</f>
        <v>#N/A</v>
      </c>
      <c r="U8" s="1">
        <f t="shared" si="3"/>
        <v>16</v>
      </c>
      <c r="V8" s="2">
        <v>3</v>
      </c>
      <c r="W8" s="2">
        <v>1</v>
      </c>
    </row>
    <row r="9" spans="1:23" x14ac:dyDescent="0.2">
      <c r="A9" s="22" t="e">
        <f>INDEX('after session 2'!$A$6:$A$23,T9)</f>
        <v>#N/A</v>
      </c>
      <c r="B9" s="23" t="e">
        <f>VLOOKUP(A9,'before session 1'!$D$6:$E$23,2,FALSE)</f>
        <v>#N/A</v>
      </c>
      <c r="C9" s="15" t="e">
        <f>INDEX('after session 2'!N$6:N$23,$T9)</f>
        <v>#N/A</v>
      </c>
      <c r="D9" s="15" t="e">
        <f>INDEX('after session 2'!O$6:O$23,$T9)</f>
        <v>#N/A</v>
      </c>
      <c r="E9" s="11"/>
      <c r="F9" s="16" t="e">
        <f t="array" ref="F9">SUM(IF($D$6:$D$23=D9,$E$6:$E$23,0))/SUM(IF($D$6:$D$23=D9,1,0))</f>
        <v>#N/A</v>
      </c>
      <c r="G9" s="16" t="e">
        <f t="shared" si="0"/>
        <v>#N/A</v>
      </c>
      <c r="H9" s="15" t="e">
        <f t="array" ref="H9">IF(D9&lt;&gt;"",SUM(IF($D$6:$D$23=D9,IF($E$6:$E$23&lt;E9,2,IF($E$6:$E$23=E9,1,0)),0))-1,0)</f>
        <v>#N/A</v>
      </c>
      <c r="I9" s="16" t="e">
        <f>F9+INDEX('after session 2'!I$6:I$23,$T9)</f>
        <v>#N/A</v>
      </c>
      <c r="J9" s="16" t="e">
        <f>G9+INDEX('after session 2'!J$6:J$23,$T9)</f>
        <v>#N/A</v>
      </c>
      <c r="K9" s="15" t="e">
        <f>H9+INDEX('after session 2'!K$6:K$23,$T9)</f>
        <v>#N/A</v>
      </c>
      <c r="L9" s="22" t="str">
        <f t="array" ref="L9">IF(ISTEXT(B9),SUM(IF(ISTEXT($B$6:$B$23),IF($K$6:$K$23&gt;K9,1,IF($K$6:$K$23=K9,IF($J$6:$J$23&gt;J9,1,IF($J$6:$J$23=J9,0.5,0)),0)),0))+0.5,"")</f>
        <v/>
      </c>
      <c r="M9" s="17"/>
      <c r="N9" s="22" t="str">
        <f t="shared" si="1"/>
        <v/>
      </c>
      <c r="O9" s="22" t="str">
        <f t="shared" si="1"/>
        <v/>
      </c>
      <c r="P9" s="2" t="str">
        <f t="shared" si="2"/>
        <v/>
      </c>
      <c r="Q9" s="2" t="e">
        <f>H9+INDEX('after session 2'!Q$6:Q$23,$T9)+IF(ISTEXT(B9),IF(D9="",$Q$3,0),0)</f>
        <v>#N/A</v>
      </c>
      <c r="R9" s="57" t="str">
        <f t="array" ref="R9">IF(ISTEXT($B9),SUM(IF(ISTEXT($B$6:$B$23),IF($Q$6:$Q$23&gt;$Q9,1,IF($Q$6:$Q$23=$Q9,IF($J$6:$J$23&gt;$J9,1,IF($J$6:$J$23=$J9,0.5,0)),0)),0))+0.5,"")</f>
        <v/>
      </c>
      <c r="S9" s="1">
        <v>2</v>
      </c>
      <c r="T9" s="1" t="e">
        <f>MATCH(ROW()-ROW($A$5),'after session 2'!$U$6:$U$23,0)</f>
        <v>#N/A</v>
      </c>
      <c r="U9" s="1">
        <f t="shared" si="3"/>
        <v>11</v>
      </c>
      <c r="V9" s="2">
        <v>1</v>
      </c>
      <c r="W9" s="2">
        <v>2</v>
      </c>
    </row>
    <row r="10" spans="1:23" x14ac:dyDescent="0.2">
      <c r="A10" s="22" t="e">
        <f>INDEX('after session 2'!$A$6:$A$23,T10)</f>
        <v>#N/A</v>
      </c>
      <c r="B10" s="23" t="e">
        <f>VLOOKUP(A10,'before session 1'!$D$6:$E$23,2,FALSE)</f>
        <v>#N/A</v>
      </c>
      <c r="C10" s="15" t="e">
        <f>INDEX('after session 2'!N$6:N$23,$T10)</f>
        <v>#N/A</v>
      </c>
      <c r="D10" s="15" t="e">
        <f>INDEX('after session 2'!O$6:O$23,$T10)</f>
        <v>#N/A</v>
      </c>
      <c r="E10" s="11"/>
      <c r="F10" s="16" t="e">
        <f t="array" ref="F10">SUM(IF($D$6:$D$23=D10,$E$6:$E$23,0))/SUM(IF($D$6:$D$23=D10,1,0))</f>
        <v>#N/A</v>
      </c>
      <c r="G10" s="16" t="e">
        <f t="shared" si="0"/>
        <v>#N/A</v>
      </c>
      <c r="H10" s="15" t="e">
        <f t="array" ref="H10">IF(D10&lt;&gt;"",SUM(IF($D$6:$D$23=D10,IF($E$6:$E$23&lt;E10,2,IF($E$6:$E$23=E10,1,0)),0))-1,0)</f>
        <v>#N/A</v>
      </c>
      <c r="I10" s="16" t="e">
        <f>F10+INDEX('after session 2'!I$6:I$23,$T10)</f>
        <v>#N/A</v>
      </c>
      <c r="J10" s="16" t="e">
        <f>G10+INDEX('after session 2'!J$6:J$23,$T10)</f>
        <v>#N/A</v>
      </c>
      <c r="K10" s="15" t="e">
        <f>H10+INDEX('after session 2'!K$6:K$23,$T10)</f>
        <v>#N/A</v>
      </c>
      <c r="L10" s="22" t="str">
        <f t="array" ref="L10">IF(ISTEXT(B10),SUM(IF(ISTEXT($B$6:$B$23),IF($K$6:$K$23&gt;K10,1,IF($K$6:$K$23=K10,IF($J$6:$J$23&gt;J10,1,IF($J$6:$J$23=J10,0.5,0)),0)),0))+0.5,"")</f>
        <v/>
      </c>
      <c r="M10" s="17"/>
      <c r="N10" s="22" t="str">
        <f t="shared" si="1"/>
        <v/>
      </c>
      <c r="O10" s="22" t="str">
        <f t="shared" si="1"/>
        <v/>
      </c>
      <c r="P10" s="2" t="str">
        <f t="shared" si="2"/>
        <v/>
      </c>
      <c r="Q10" s="2" t="e">
        <f>H10+INDEX('after session 2'!Q$6:Q$23,$T10)+IF(ISTEXT(B10),IF(D10="",$Q$3,0),0)</f>
        <v>#N/A</v>
      </c>
      <c r="R10" s="57" t="str">
        <f t="array" ref="R10">IF(ISTEXT($B10),SUM(IF(ISTEXT($B$6:$B$23),IF($Q$6:$Q$23&gt;$Q10,1,IF($Q$6:$Q$23=$Q10,IF($J$6:$J$23&gt;$J10,1,IF($J$6:$J$23=$J10,0.5,0)),0)),0))+0.5,"")</f>
        <v/>
      </c>
      <c r="S10" s="1">
        <v>5</v>
      </c>
      <c r="T10" s="1" t="e">
        <f>MATCH(ROW()-ROW($A$5),'after session 2'!$U$6:$U$23,0)</f>
        <v>#N/A</v>
      </c>
      <c r="U10" s="1">
        <f t="shared" si="3"/>
        <v>14</v>
      </c>
      <c r="V10" s="2">
        <v>2</v>
      </c>
      <c r="W10" s="2">
        <v>2</v>
      </c>
    </row>
    <row r="11" spans="1:23" x14ac:dyDescent="0.2">
      <c r="A11" s="22" t="e">
        <f>INDEX('after session 2'!$A$6:$A$23,T11)</f>
        <v>#N/A</v>
      </c>
      <c r="B11" s="23" t="e">
        <f>VLOOKUP(A11,'before session 1'!$D$6:$E$23,2,FALSE)</f>
        <v>#N/A</v>
      </c>
      <c r="C11" s="15" t="e">
        <f>INDEX('after session 2'!N$6:N$23,$T11)</f>
        <v>#N/A</v>
      </c>
      <c r="D11" s="15" t="e">
        <f>INDEX('after session 2'!O$6:O$23,$T11)</f>
        <v>#N/A</v>
      </c>
      <c r="E11" s="11"/>
      <c r="F11" s="16" t="e">
        <f t="array" ref="F11">SUM(IF($D$6:$D$23=D11,$E$6:$E$23,0))/SUM(IF($D$6:$D$23=D11,1,0))</f>
        <v>#N/A</v>
      </c>
      <c r="G11" s="16" t="e">
        <f t="shared" si="0"/>
        <v>#N/A</v>
      </c>
      <c r="H11" s="15" t="e">
        <f t="array" ref="H11">IF(D11&lt;&gt;"",SUM(IF($D$6:$D$23=D11,IF($E$6:$E$23&lt;E11,2,IF($E$6:$E$23=E11,1,0)),0))-1,0)</f>
        <v>#N/A</v>
      </c>
      <c r="I11" s="16" t="e">
        <f>F11+INDEX('after session 2'!I$6:I$23,$T11)</f>
        <v>#N/A</v>
      </c>
      <c r="J11" s="16" t="e">
        <f>G11+INDEX('after session 2'!J$6:J$23,$T11)</f>
        <v>#N/A</v>
      </c>
      <c r="K11" s="15" t="e">
        <f>H11+INDEX('after session 2'!K$6:K$23,$T11)</f>
        <v>#N/A</v>
      </c>
      <c r="L11" s="22" t="str">
        <f t="array" ref="L11">IF(ISTEXT(B11),SUM(IF(ISTEXT($B$6:$B$23),IF($K$6:$K$23&gt;K11,1,IF($K$6:$K$23=K11,IF($J$6:$J$23&gt;J11,1,IF($J$6:$J$23=J11,0.5,0)),0)),0))+0.5,"")</f>
        <v/>
      </c>
      <c r="M11" s="17"/>
      <c r="N11" s="22" t="str">
        <f t="shared" si="1"/>
        <v/>
      </c>
      <c r="O11" s="22" t="str">
        <f t="shared" si="1"/>
        <v/>
      </c>
      <c r="P11" s="2" t="str">
        <f t="shared" si="2"/>
        <v/>
      </c>
      <c r="Q11" s="2" t="e">
        <f>H11+INDEX('after session 2'!Q$6:Q$23,$T11)+IF(ISTEXT(B11),IF(D11="",$Q$3,0),0)</f>
        <v>#N/A</v>
      </c>
      <c r="R11" s="57" t="str">
        <f t="array" ref="R11">IF(ISTEXT($B11),SUM(IF(ISTEXT($B$6:$B$23),IF($Q$6:$Q$23&gt;$Q11,1,IF($Q$6:$Q$23=$Q11,IF($J$6:$J$23&gt;$J11,1,IF($J$6:$J$23=$J11,0.5,0)),0)),0))+0.5,"")</f>
        <v/>
      </c>
      <c r="S11" s="1">
        <v>8</v>
      </c>
      <c r="T11" s="1" t="e">
        <f>MATCH(ROW()-ROW($A$5),'after session 2'!$U$6:$U$23,0)</f>
        <v>#N/A</v>
      </c>
      <c r="U11" s="1">
        <f t="shared" si="3"/>
        <v>17</v>
      </c>
      <c r="V11" s="2">
        <v>3</v>
      </c>
      <c r="W11" s="2">
        <v>2</v>
      </c>
    </row>
    <row r="12" spans="1:23" x14ac:dyDescent="0.2">
      <c r="A12" s="22" t="e">
        <f>INDEX('after session 2'!$A$6:$A$23,T12)</f>
        <v>#N/A</v>
      </c>
      <c r="B12" s="23" t="e">
        <f>VLOOKUP(A12,'before session 1'!$D$6:$E$23,2,FALSE)</f>
        <v>#N/A</v>
      </c>
      <c r="C12" s="15" t="e">
        <f>INDEX('after session 2'!N$6:N$23,$T12)</f>
        <v>#N/A</v>
      </c>
      <c r="D12" s="15" t="e">
        <f>INDEX('after session 2'!O$6:O$23,$T12)</f>
        <v>#N/A</v>
      </c>
      <c r="E12" s="11"/>
      <c r="F12" s="16" t="e">
        <f t="array" ref="F12">SUM(IF($D$6:$D$23=D12,$E$6:$E$23,0))/SUM(IF($D$6:$D$23=D12,1,0))</f>
        <v>#N/A</v>
      </c>
      <c r="G12" s="16" t="e">
        <f t="shared" si="0"/>
        <v>#N/A</v>
      </c>
      <c r="H12" s="15" t="e">
        <f t="array" ref="H12">IF(D12&lt;&gt;"",SUM(IF($D$6:$D$23=D12,IF($E$6:$E$23&lt;E12,2,IF($E$6:$E$23=E12,1,0)),0))-1,0)</f>
        <v>#N/A</v>
      </c>
      <c r="I12" s="16" t="e">
        <f>F12+INDEX('after session 2'!I$6:I$23,$T12)</f>
        <v>#N/A</v>
      </c>
      <c r="J12" s="16" t="e">
        <f>G12+INDEX('after session 2'!J$6:J$23,$T12)</f>
        <v>#N/A</v>
      </c>
      <c r="K12" s="15" t="e">
        <f>H12+INDEX('after session 2'!K$6:K$23,$T12)</f>
        <v>#N/A</v>
      </c>
      <c r="L12" s="22" t="str">
        <f t="array" ref="L12">IF(ISTEXT(B12),SUM(IF(ISTEXT($B$6:$B$23),IF($K$6:$K$23&gt;K12,1,IF($K$6:$K$23=K12,IF($J$6:$J$23&gt;J12,1,IF($J$6:$J$23=J12,0.5,0)),0)),0))+0.5,"")</f>
        <v/>
      </c>
      <c r="M12" s="17"/>
      <c r="N12" s="22" t="str">
        <f t="shared" si="1"/>
        <v/>
      </c>
      <c r="O12" s="22" t="str">
        <f t="shared" si="1"/>
        <v/>
      </c>
      <c r="P12" s="2" t="str">
        <f t="shared" si="2"/>
        <v/>
      </c>
      <c r="Q12" s="2" t="e">
        <f>H12+INDEX('after session 2'!Q$6:Q$23,$T12)+IF(ISTEXT(B12),IF(D12="",$Q$3,0),0)</f>
        <v>#N/A</v>
      </c>
      <c r="R12" s="57" t="str">
        <f t="array" ref="R12">IF(ISTEXT($B12),SUM(IF(ISTEXT($B$6:$B$23),IF($Q$6:$Q$23&gt;$Q12,1,IF($Q$6:$Q$23=$Q12,IF($J$6:$J$23&gt;$J12,1,IF($J$6:$J$23=$J12,0.5,0)),0)),0))+0.5,"")</f>
        <v/>
      </c>
      <c r="S12" s="1">
        <v>3</v>
      </c>
      <c r="T12" s="1" t="e">
        <f>MATCH(ROW()-ROW($A$5),'after session 2'!$U$6:$U$23,0)</f>
        <v>#N/A</v>
      </c>
      <c r="U12" s="1">
        <f t="shared" si="3"/>
        <v>12</v>
      </c>
      <c r="V12" s="2">
        <v>1</v>
      </c>
      <c r="W12" s="2">
        <v>3</v>
      </c>
    </row>
    <row r="13" spans="1:23" x14ac:dyDescent="0.2">
      <c r="A13" s="22" t="e">
        <f>INDEX('after session 2'!$A$6:$A$23,T13)</f>
        <v>#N/A</v>
      </c>
      <c r="B13" s="23" t="e">
        <f>VLOOKUP(A13,'before session 1'!$D$6:$E$23,2,FALSE)</f>
        <v>#N/A</v>
      </c>
      <c r="C13" s="15" t="e">
        <f>INDEX('after session 2'!N$6:N$23,$T13)</f>
        <v>#N/A</v>
      </c>
      <c r="D13" s="15" t="e">
        <f>INDEX('after session 2'!O$6:O$23,$T13)</f>
        <v>#N/A</v>
      </c>
      <c r="E13" s="11"/>
      <c r="F13" s="16" t="e">
        <f t="array" ref="F13">SUM(IF($D$6:$D$23=D13,$E$6:$E$23,0))/SUM(IF($D$6:$D$23=D13,1,0))</f>
        <v>#N/A</v>
      </c>
      <c r="G13" s="16" t="e">
        <f t="shared" si="0"/>
        <v>#N/A</v>
      </c>
      <c r="H13" s="15" t="e">
        <f t="array" ref="H13">IF(D13&lt;&gt;"",SUM(IF($D$6:$D$23=D13,IF($E$6:$E$23&lt;E13,2,IF($E$6:$E$23=E13,1,0)),0))-1,0)</f>
        <v>#N/A</v>
      </c>
      <c r="I13" s="16" t="e">
        <f>F13+INDEX('after session 2'!I$6:I$23,$T13)</f>
        <v>#N/A</v>
      </c>
      <c r="J13" s="16" t="e">
        <f>G13+INDEX('after session 2'!J$6:J$23,$T13)</f>
        <v>#N/A</v>
      </c>
      <c r="K13" s="15" t="e">
        <f>H13+INDEX('after session 2'!K$6:K$23,$T13)</f>
        <v>#N/A</v>
      </c>
      <c r="L13" s="22" t="str">
        <f t="array" ref="L13">IF(ISTEXT(B13),SUM(IF(ISTEXT($B$6:$B$23),IF($K$6:$K$23&gt;K13,1,IF($K$6:$K$23=K13,IF($J$6:$J$23&gt;J13,1,IF($J$6:$J$23=J13,0.5,0)),0)),0))+0.5,"")</f>
        <v/>
      </c>
      <c r="M13" s="17"/>
      <c r="N13" s="22" t="str">
        <f t="shared" si="1"/>
        <v/>
      </c>
      <c r="O13" s="22" t="str">
        <f t="shared" si="1"/>
        <v/>
      </c>
      <c r="P13" s="2" t="str">
        <f t="shared" si="2"/>
        <v/>
      </c>
      <c r="Q13" s="2" t="e">
        <f>H13+INDEX('after session 2'!Q$6:Q$23,$T13)+IF(ISTEXT(B13),IF(D13="",$Q$3,0),0)</f>
        <v>#N/A</v>
      </c>
      <c r="R13" s="57" t="str">
        <f t="array" ref="R13">IF(ISTEXT($B13),SUM(IF(ISTEXT($B$6:$B$23),IF($Q$6:$Q$23&gt;$Q13,1,IF($Q$6:$Q$23=$Q13,IF($J$6:$J$23&gt;$J13,1,IF($J$6:$J$23=$J13,0.5,0)),0)),0))+0.5,"")</f>
        <v/>
      </c>
      <c r="S13" s="1">
        <v>6</v>
      </c>
      <c r="T13" s="1" t="e">
        <f>MATCH(ROW()-ROW($A$5),'after session 2'!$U$6:$U$23,0)</f>
        <v>#N/A</v>
      </c>
      <c r="U13" s="1">
        <f t="shared" si="3"/>
        <v>15</v>
      </c>
      <c r="V13" s="2">
        <v>2</v>
      </c>
      <c r="W13" s="2">
        <v>3</v>
      </c>
    </row>
    <row r="14" spans="1:23" x14ac:dyDescent="0.2">
      <c r="A14" s="22" t="e">
        <f>INDEX('after session 2'!$A$6:$A$23,T14)</f>
        <v>#N/A</v>
      </c>
      <c r="B14" s="23" t="e">
        <f>VLOOKUP(A14,'before session 1'!$D$6:$E$23,2,FALSE)</f>
        <v>#N/A</v>
      </c>
      <c r="C14" s="15" t="e">
        <f>INDEX('after session 2'!N$6:N$23,$T14)</f>
        <v>#N/A</v>
      </c>
      <c r="D14" s="15" t="e">
        <f>INDEX('after session 2'!O$6:O$23,$T14)</f>
        <v>#N/A</v>
      </c>
      <c r="E14" s="11"/>
      <c r="F14" s="16" t="e">
        <f t="array" ref="F14">SUM(IF($D$6:$D$23=D14,$E$6:$E$23,0))/SUM(IF($D$6:$D$23=D14,1,0))</f>
        <v>#N/A</v>
      </c>
      <c r="G14" s="16" t="e">
        <f t="shared" si="0"/>
        <v>#N/A</v>
      </c>
      <c r="H14" s="15" t="e">
        <f t="array" ref="H14">IF(D14&lt;&gt;"",SUM(IF($D$6:$D$23=D14,IF($E$6:$E$23&lt;E14,2,IF($E$6:$E$23=E14,1,0)),0))-1,0)</f>
        <v>#N/A</v>
      </c>
      <c r="I14" s="16" t="e">
        <f>F14+INDEX('after session 2'!I$6:I$23,$T14)</f>
        <v>#N/A</v>
      </c>
      <c r="J14" s="16" t="e">
        <f>G14+INDEX('after session 2'!J$6:J$23,$T14)</f>
        <v>#N/A</v>
      </c>
      <c r="K14" s="15" t="e">
        <f>H14+INDEX('after session 2'!K$6:K$23,$T14)</f>
        <v>#N/A</v>
      </c>
      <c r="L14" s="22" t="str">
        <f t="array" ref="L14">IF(ISTEXT(B14),SUM(IF(ISTEXT($B$6:$B$23),IF($K$6:$K$23&gt;K14,1,IF($K$6:$K$23=K14,IF($J$6:$J$23&gt;J14,1,IF($J$6:$J$23=J14,0.5,0)),0)),0))+0.5,"")</f>
        <v/>
      </c>
      <c r="M14" s="17"/>
      <c r="N14" s="22" t="str">
        <f t="shared" si="1"/>
        <v/>
      </c>
      <c r="O14" s="22" t="str">
        <f t="shared" si="1"/>
        <v/>
      </c>
      <c r="P14" s="2" t="str">
        <f t="shared" si="2"/>
        <v/>
      </c>
      <c r="Q14" s="2" t="e">
        <f>H14+INDEX('after session 2'!Q$6:Q$23,$T14)+IF(ISTEXT(B14),IF(D14="",$Q$3,0),0)</f>
        <v>#N/A</v>
      </c>
      <c r="R14" s="57" t="str">
        <f t="array" ref="R14">IF(ISTEXT($B14),SUM(IF(ISTEXT($B$6:$B$23),IF($Q$6:$Q$23&gt;$Q14,1,IF($Q$6:$Q$23=$Q14,IF($J$6:$J$23&gt;$J14,1,IF($J$6:$J$23=$J14,0.5,0)),0)),0))+0.5,"")</f>
        <v/>
      </c>
      <c r="S14" s="1">
        <v>9</v>
      </c>
      <c r="T14" s="1" t="e">
        <f>MATCH(ROW()-ROW($A$5),'after session 2'!$U$6:$U$23,0)</f>
        <v>#N/A</v>
      </c>
      <c r="U14" s="1">
        <f t="shared" si="3"/>
        <v>18</v>
      </c>
      <c r="V14" s="2">
        <v>3</v>
      </c>
      <c r="W14" s="2">
        <v>3</v>
      </c>
    </row>
    <row r="15" spans="1:23" x14ac:dyDescent="0.2">
      <c r="A15" s="22" t="e">
        <f>INDEX('after session 2'!$A$6:$A$23,T15)</f>
        <v>#N/A</v>
      </c>
      <c r="B15" s="23" t="e">
        <f>VLOOKUP(A15,'before session 1'!$D$6:$E$23,2,FALSE)</f>
        <v>#N/A</v>
      </c>
      <c r="C15" s="15" t="str">
        <f>INDEX('after session 2'!N$6:N$23,$T15)</f>
        <v/>
      </c>
      <c r="D15" s="15" t="str">
        <f>INDEX('after session 2'!O$6:O$23,$T15)</f>
        <v/>
      </c>
      <c r="E15" s="11"/>
      <c r="F15" s="16" t="e">
        <f t="array" ref="F15">SUM(IF($D$6:$D$23=D15,$E$6:$E$23,0))/SUM(IF($D$6:$D$23=D15,1,0))</f>
        <v>#N/A</v>
      </c>
      <c r="G15" s="16" t="e">
        <f t="shared" si="0"/>
        <v>#N/A</v>
      </c>
      <c r="H15" s="15">
        <f t="array" ref="H15">IF(D15&lt;&gt;"",SUM(IF($D$6:$D$23=D15,IF($E$6:$E$23&lt;E15,2,IF($E$6:$E$23=E15,1,0)),0))-1,0)</f>
        <v>0</v>
      </c>
      <c r="I15" s="16" t="e">
        <f>F15+INDEX('after session 2'!I$6:I$23,$T15)</f>
        <v>#N/A</v>
      </c>
      <c r="J15" s="16" t="e">
        <f>G15+INDEX('after session 2'!J$6:J$23,$T15)</f>
        <v>#N/A</v>
      </c>
      <c r="K15" s="15" t="e">
        <f>H15+INDEX('after session 2'!K$6:K$23,$T15)</f>
        <v>#N/A</v>
      </c>
      <c r="L15" s="22" t="str">
        <f t="array" ref="L15">IF(ISTEXT(B15),SUM(IF(ISTEXT($B$6:$B$23),IF($K$6:$K$23&gt;K15,1,IF($K$6:$K$23=K15,IF($J$6:$J$23&gt;J15,1,IF($J$6:$J$23=J15,0.5,0)),0)),0))+0.5,"")</f>
        <v/>
      </c>
      <c r="M15" s="17"/>
      <c r="N15" s="22" t="str">
        <f>IF($M15&gt;0,IF($M6&gt;0,"err",V6),IF($M6&gt;0,"","err"))</f>
        <v>err</v>
      </c>
      <c r="O15" s="22" t="str">
        <f>IF($M15&gt;0,IF($M6&gt;0,"err",W6),IF($M6&gt;0,"","err"))</f>
        <v>err</v>
      </c>
      <c r="P15" s="2" t="str">
        <f t="shared" si="2"/>
        <v/>
      </c>
      <c r="Q15" s="2" t="e">
        <f>H15+INDEX('after session 2'!Q$6:Q$23,$T15)+IF(ISTEXT(B15),IF(D15="",$Q$3,0),0)</f>
        <v>#N/A</v>
      </c>
      <c r="R15" s="57" t="str">
        <f t="array" ref="R15">IF(ISTEXT($B15),SUM(IF(ISTEXT($B$6:$B$23),IF($Q$6:$Q$23&gt;$Q15,1,IF($Q$6:$Q$23=$Q15,IF($J$6:$J$23&gt;$J15,1,IF($J$6:$J$23=$J15,0.5,0)),0)),0))+0.5,"")</f>
        <v/>
      </c>
      <c r="T15" s="1">
        <f>MATCH(ROW()-ROW($A$5),'after session 2'!$U$6:$U$23,0)</f>
        <v>1</v>
      </c>
      <c r="U15" s="1">
        <f>S6+IF(M15&gt;0,0,9)</f>
        <v>10</v>
      </c>
    </row>
    <row r="16" spans="1:23" x14ac:dyDescent="0.2">
      <c r="A16" s="22" t="e">
        <f>INDEX('after session 2'!$A$6:$A$23,T16)</f>
        <v>#N/A</v>
      </c>
      <c r="B16" s="23" t="e">
        <f>VLOOKUP(A16,'before session 1'!$D$6:$E$23,2,FALSE)</f>
        <v>#N/A</v>
      </c>
      <c r="C16" s="15" t="str">
        <f>INDEX('after session 2'!N$6:N$23,$T16)</f>
        <v/>
      </c>
      <c r="D16" s="15" t="str">
        <f>INDEX('after session 2'!O$6:O$23,$T16)</f>
        <v/>
      </c>
      <c r="E16" s="11"/>
      <c r="F16" s="16" t="e">
        <f t="array" ref="F16">SUM(IF($D$6:$D$23=D16,$E$6:$E$23,0))/SUM(IF($D$6:$D$23=D16,1,0))</f>
        <v>#N/A</v>
      </c>
      <c r="G16" s="16" t="e">
        <f t="shared" si="0"/>
        <v>#N/A</v>
      </c>
      <c r="H16" s="15">
        <f t="array" ref="H16">IF(D16&lt;&gt;"",SUM(IF($D$6:$D$23=D16,IF($E$6:$E$23&lt;E16,2,IF($E$6:$E$23=E16,1,0)),0))-1,0)</f>
        <v>0</v>
      </c>
      <c r="I16" s="16" t="e">
        <f>F16+INDEX('after session 2'!I$6:I$23,$T16)</f>
        <v>#N/A</v>
      </c>
      <c r="J16" s="16" t="e">
        <f>G16+INDEX('after session 2'!J$6:J$23,$T16)</f>
        <v>#N/A</v>
      </c>
      <c r="K16" s="15" t="e">
        <f>H16+INDEX('after session 2'!K$6:K$23,$T16)</f>
        <v>#N/A</v>
      </c>
      <c r="L16" s="22" t="str">
        <f t="array" ref="L16">IF(ISTEXT(B16),SUM(IF(ISTEXT($B$6:$B$23),IF($K$6:$K$23&gt;K16,1,IF($K$6:$K$23=K16,IF($J$6:$J$23&gt;J16,1,IF($J$6:$J$23=J16,0.5,0)),0)),0))+0.5,"")</f>
        <v/>
      </c>
      <c r="M16" s="17"/>
      <c r="N16" s="22" t="str">
        <f t="shared" ref="N16:O23" si="4">IF($M16&gt;0,IF($M7&gt;0,"err",V7),IF($M7&gt;0,"","err"))</f>
        <v>err</v>
      </c>
      <c r="O16" s="22" t="str">
        <f t="shared" si="4"/>
        <v>err</v>
      </c>
      <c r="P16" s="2" t="str">
        <f t="shared" si="2"/>
        <v/>
      </c>
      <c r="Q16" s="2" t="e">
        <f>H16+INDEX('after session 2'!Q$6:Q$23,$T16)+IF(ISTEXT(B16),IF(D16="",$Q$3,0),0)</f>
        <v>#N/A</v>
      </c>
      <c r="R16" s="57" t="str">
        <f t="array" ref="R16">IF(ISTEXT($B16),SUM(IF(ISTEXT($B$6:$B$23),IF($Q$6:$Q$23&gt;$Q16,1,IF($Q$6:$Q$23=$Q16,IF($J$6:$J$23&gt;$J16,1,IF($J$6:$J$23=$J16,0.5,0)),0)),0))+0.5,"")</f>
        <v/>
      </c>
      <c r="T16" s="1">
        <f>MATCH(ROW()-ROW($A$5),'after session 2'!$U$6:$U$23,0)</f>
        <v>5</v>
      </c>
      <c r="U16" s="1">
        <f t="shared" ref="U16:U23" si="5">S7+IF(M16&gt;0,0,9)</f>
        <v>13</v>
      </c>
    </row>
    <row r="17" spans="1:21" x14ac:dyDescent="0.2">
      <c r="A17" s="22" t="e">
        <f>INDEX('after session 2'!$A$6:$A$23,T17)</f>
        <v>#N/A</v>
      </c>
      <c r="B17" s="23" t="e">
        <f>VLOOKUP(A17,'before session 1'!$D$6:$E$23,2,FALSE)</f>
        <v>#N/A</v>
      </c>
      <c r="C17" s="15" t="str">
        <f>INDEX('after session 2'!N$6:N$23,$T17)</f>
        <v/>
      </c>
      <c r="D17" s="15" t="str">
        <f>INDEX('after session 2'!O$6:O$23,$T17)</f>
        <v/>
      </c>
      <c r="E17" s="11"/>
      <c r="F17" s="16" t="e">
        <f t="array" ref="F17">SUM(IF($D$6:$D$23=D17,$E$6:$E$23,0))/SUM(IF($D$6:$D$23=D17,1,0))</f>
        <v>#N/A</v>
      </c>
      <c r="G17" s="16" t="e">
        <f t="shared" si="0"/>
        <v>#N/A</v>
      </c>
      <c r="H17" s="15">
        <f t="array" ref="H17">IF(D17&lt;&gt;"",SUM(IF($D$6:$D$23=D17,IF($E$6:$E$23&lt;E17,2,IF($E$6:$E$23=E17,1,0)),0))-1,0)</f>
        <v>0</v>
      </c>
      <c r="I17" s="16" t="e">
        <f>F17+INDEX('after session 2'!I$6:I$23,$T17)</f>
        <v>#N/A</v>
      </c>
      <c r="J17" s="16" t="e">
        <f>G17+INDEX('after session 2'!J$6:J$23,$T17)</f>
        <v>#N/A</v>
      </c>
      <c r="K17" s="15" t="e">
        <f>H17+INDEX('after session 2'!K$6:K$23,$T17)</f>
        <v>#N/A</v>
      </c>
      <c r="L17" s="22" t="str">
        <f t="array" ref="L17">IF(ISTEXT(B17),SUM(IF(ISTEXT($B$6:$B$23),IF($K$6:$K$23&gt;K17,1,IF($K$6:$K$23=K17,IF($J$6:$J$23&gt;J17,1,IF($J$6:$J$23=J17,0.5,0)),0)),0))+0.5,"")</f>
        <v/>
      </c>
      <c r="M17" s="17"/>
      <c r="N17" s="22" t="str">
        <f t="shared" si="4"/>
        <v>err</v>
      </c>
      <c r="O17" s="22" t="str">
        <f t="shared" si="4"/>
        <v>err</v>
      </c>
      <c r="P17" s="2" t="str">
        <f t="shared" si="2"/>
        <v/>
      </c>
      <c r="Q17" s="2" t="e">
        <f>H17+INDEX('after session 2'!Q$6:Q$23,$T17)+IF(ISTEXT(B17),IF(D17="",$Q$3,0),0)</f>
        <v>#N/A</v>
      </c>
      <c r="R17" s="57" t="str">
        <f t="array" ref="R17">IF(ISTEXT($B17),SUM(IF(ISTEXT($B$6:$B$23),IF($Q$6:$Q$23&gt;$Q17,1,IF($Q$6:$Q$23=$Q17,IF($J$6:$J$23&gt;$J17,1,IF($J$6:$J$23=$J17,0.5,0)),0)),0))+0.5,"")</f>
        <v/>
      </c>
      <c r="T17" s="1">
        <f>MATCH(ROW()-ROW($A$5),'after session 2'!$U$6:$U$23,0)</f>
        <v>9</v>
      </c>
      <c r="U17" s="1">
        <f t="shared" si="5"/>
        <v>16</v>
      </c>
    </row>
    <row r="18" spans="1:21" x14ac:dyDescent="0.2">
      <c r="A18" s="22" t="e">
        <f>INDEX('after session 2'!$A$6:$A$23,T18)</f>
        <v>#N/A</v>
      </c>
      <c r="B18" s="23" t="e">
        <f>VLOOKUP(A18,'before session 1'!$D$6:$E$23,2,FALSE)</f>
        <v>#N/A</v>
      </c>
      <c r="C18" s="15" t="str">
        <f>INDEX('after session 2'!N$6:N$23,$T18)</f>
        <v/>
      </c>
      <c r="D18" s="15" t="str">
        <f>INDEX('after session 2'!O$6:O$23,$T18)</f>
        <v/>
      </c>
      <c r="E18" s="11"/>
      <c r="F18" s="16" t="e">
        <f t="array" ref="F18">SUM(IF($D$6:$D$23=D18,$E$6:$E$23,0))/SUM(IF($D$6:$D$23=D18,1,0))</f>
        <v>#N/A</v>
      </c>
      <c r="G18" s="16" t="e">
        <f t="shared" si="0"/>
        <v>#N/A</v>
      </c>
      <c r="H18" s="15">
        <f t="array" ref="H18">IF(D18&lt;&gt;"",SUM(IF($D$6:$D$23=D18,IF($E$6:$E$23&lt;E18,2,IF($E$6:$E$23=E18,1,0)),0))-1,0)</f>
        <v>0</v>
      </c>
      <c r="I18" s="16" t="e">
        <f>F18+INDEX('after session 2'!I$6:I$23,$T18)</f>
        <v>#N/A</v>
      </c>
      <c r="J18" s="16" t="e">
        <f>G18+INDEX('after session 2'!J$6:J$23,$T18)</f>
        <v>#N/A</v>
      </c>
      <c r="K18" s="15" t="e">
        <f>H18+INDEX('after session 2'!K$6:K$23,$T18)</f>
        <v>#N/A</v>
      </c>
      <c r="L18" s="22" t="str">
        <f t="array" ref="L18">IF(ISTEXT(B18),SUM(IF(ISTEXT($B$6:$B$23),IF($K$6:$K$23&gt;K18,1,IF($K$6:$K$23=K18,IF($J$6:$J$23&gt;J18,1,IF($J$6:$J$23=J18,0.5,0)),0)),0))+0.5,"")</f>
        <v/>
      </c>
      <c r="M18" s="17"/>
      <c r="N18" s="22" t="str">
        <f t="shared" si="4"/>
        <v>err</v>
      </c>
      <c r="O18" s="22" t="str">
        <f t="shared" si="4"/>
        <v>err</v>
      </c>
      <c r="P18" s="2" t="str">
        <f t="shared" si="2"/>
        <v/>
      </c>
      <c r="Q18" s="2" t="e">
        <f>H18+INDEX('after session 2'!Q$6:Q$23,$T18)+IF(ISTEXT(B18),IF(D18="",$Q$3,0),0)</f>
        <v>#N/A</v>
      </c>
      <c r="R18" s="57" t="str">
        <f t="array" ref="R18">IF(ISTEXT($B18),SUM(IF(ISTEXT($B$6:$B$23),IF($Q$6:$Q$23&gt;$Q18,1,IF($Q$6:$Q$23=$Q18,IF($J$6:$J$23&gt;$J18,1,IF($J$6:$J$23=$J18,0.5,0)),0)),0))+0.5,"")</f>
        <v/>
      </c>
      <c r="T18" s="1">
        <f>MATCH(ROW()-ROW($A$5),'after session 2'!$U$6:$U$23,0)</f>
        <v>8</v>
      </c>
      <c r="U18" s="1">
        <f t="shared" si="5"/>
        <v>11</v>
      </c>
    </row>
    <row r="19" spans="1:21" x14ac:dyDescent="0.2">
      <c r="A19" s="22" t="e">
        <f>INDEX('after session 2'!$A$6:$A$23,T19)</f>
        <v>#N/A</v>
      </c>
      <c r="B19" s="23" t="e">
        <f>VLOOKUP(A19,'before session 1'!$D$6:$E$23,2,FALSE)</f>
        <v>#N/A</v>
      </c>
      <c r="C19" s="15" t="str">
        <f>INDEX('after session 2'!N$6:N$23,$T19)</f>
        <v/>
      </c>
      <c r="D19" s="15" t="str">
        <f>INDEX('after session 2'!O$6:O$23,$T19)</f>
        <v/>
      </c>
      <c r="E19" s="11"/>
      <c r="F19" s="16" t="e">
        <f t="array" ref="F19">SUM(IF($D$6:$D$23=D19,$E$6:$E$23,0))/SUM(IF($D$6:$D$23=D19,1,0))</f>
        <v>#N/A</v>
      </c>
      <c r="G19" s="16" t="e">
        <f t="shared" si="0"/>
        <v>#N/A</v>
      </c>
      <c r="H19" s="15">
        <f t="array" ref="H19">IF(D19&lt;&gt;"",SUM(IF($D$6:$D$23=D19,IF($E$6:$E$23&lt;E19,2,IF($E$6:$E$23=E19,1,0)),0))-1,0)</f>
        <v>0</v>
      </c>
      <c r="I19" s="16" t="e">
        <f>F19+INDEX('after session 2'!I$6:I$23,$T19)</f>
        <v>#N/A</v>
      </c>
      <c r="J19" s="16" t="e">
        <f>G19+INDEX('after session 2'!J$6:J$23,$T19)</f>
        <v>#N/A</v>
      </c>
      <c r="K19" s="15" t="e">
        <f>H19+INDEX('after session 2'!K$6:K$23,$T19)</f>
        <v>#N/A</v>
      </c>
      <c r="L19" s="22" t="str">
        <f t="array" ref="L19">IF(ISTEXT(B19),SUM(IF(ISTEXT($B$6:$B$23),IF($K$6:$K$23&gt;K19,1,IF($K$6:$K$23=K19,IF($J$6:$J$23&gt;J19,1,IF($J$6:$J$23=J19,0.5,0)),0)),0))+0.5,"")</f>
        <v/>
      </c>
      <c r="M19" s="17"/>
      <c r="N19" s="22" t="str">
        <f t="shared" si="4"/>
        <v>err</v>
      </c>
      <c r="O19" s="22" t="str">
        <f t="shared" si="4"/>
        <v>err</v>
      </c>
      <c r="P19" s="2" t="str">
        <f t="shared" si="2"/>
        <v/>
      </c>
      <c r="Q19" s="2" t="e">
        <f>H19+INDEX('after session 2'!Q$6:Q$23,$T19)+IF(ISTEXT(B19),IF(D19="",$Q$3,0),0)</f>
        <v>#N/A</v>
      </c>
      <c r="R19" s="57" t="str">
        <f t="array" ref="R19">IF(ISTEXT($B19),SUM(IF(ISTEXT($B$6:$B$23),IF($Q$6:$Q$23&gt;$Q19,1,IF($Q$6:$Q$23=$Q19,IF($J$6:$J$23&gt;$J19,1,IF($J$6:$J$23=$J19,0.5,0)),0)),0))+0.5,"")</f>
        <v/>
      </c>
      <c r="T19" s="1">
        <f>MATCH(ROW()-ROW($A$5),'after session 2'!$U$6:$U$23,0)</f>
        <v>3</v>
      </c>
      <c r="U19" s="1">
        <f t="shared" si="5"/>
        <v>14</v>
      </c>
    </row>
    <row r="20" spans="1:21" x14ac:dyDescent="0.2">
      <c r="A20" s="22" t="e">
        <f>INDEX('after session 2'!$A$6:$A$23,T20)</f>
        <v>#N/A</v>
      </c>
      <c r="B20" s="23" t="e">
        <f>VLOOKUP(A20,'before session 1'!$D$6:$E$23,2,FALSE)</f>
        <v>#N/A</v>
      </c>
      <c r="C20" s="15" t="str">
        <f>INDEX('after session 2'!N$6:N$23,$T20)</f>
        <v/>
      </c>
      <c r="D20" s="15" t="str">
        <f>INDEX('after session 2'!O$6:O$23,$T20)</f>
        <v/>
      </c>
      <c r="E20" s="11"/>
      <c r="F20" s="16" t="e">
        <f t="array" ref="F20">SUM(IF($D$6:$D$23=D20,$E$6:$E$23,0))/SUM(IF($D$6:$D$23=D20,1,0))</f>
        <v>#N/A</v>
      </c>
      <c r="G20" s="16" t="e">
        <f t="shared" si="0"/>
        <v>#N/A</v>
      </c>
      <c r="H20" s="15">
        <f t="array" ref="H20">IF(D20&lt;&gt;"",SUM(IF($D$6:$D$23=D20,IF($E$6:$E$23&lt;E20,2,IF($E$6:$E$23=E20,1,0)),0))-1,0)</f>
        <v>0</v>
      </c>
      <c r="I20" s="16" t="e">
        <f>F20+INDEX('after session 2'!I$6:I$23,$T20)</f>
        <v>#N/A</v>
      </c>
      <c r="J20" s="16" t="e">
        <f>G20+INDEX('after session 2'!J$6:J$23,$T20)</f>
        <v>#N/A</v>
      </c>
      <c r="K20" s="15" t="e">
        <f>H20+INDEX('after session 2'!K$6:K$23,$T20)</f>
        <v>#N/A</v>
      </c>
      <c r="L20" s="22" t="str">
        <f t="array" ref="L20">IF(ISTEXT(B20),SUM(IF(ISTEXT($B$6:$B$23),IF($K$6:$K$23&gt;K20,1,IF($K$6:$K$23=K20,IF($J$6:$J$23&gt;J20,1,IF($J$6:$J$23=J20,0.5,0)),0)),0))+0.5,"")</f>
        <v/>
      </c>
      <c r="M20" s="17"/>
      <c r="N20" s="22" t="str">
        <f t="shared" si="4"/>
        <v>err</v>
      </c>
      <c r="O20" s="22" t="str">
        <f t="shared" si="4"/>
        <v>err</v>
      </c>
      <c r="P20" s="2" t="str">
        <f t="shared" si="2"/>
        <v/>
      </c>
      <c r="Q20" s="2" t="e">
        <f>H20+INDEX('after session 2'!Q$6:Q$23,$T20)+IF(ISTEXT(B20),IF(D20="",$Q$3,0),0)</f>
        <v>#N/A</v>
      </c>
      <c r="R20" s="57" t="str">
        <f t="array" ref="R20">IF(ISTEXT($B20),SUM(IF(ISTEXT($B$6:$B$23),IF($Q$6:$Q$23&gt;$Q20,1,IF($Q$6:$Q$23=$Q20,IF($J$6:$J$23&gt;$J20,1,IF($J$6:$J$23=$J20,0.5,0)),0)),0))+0.5,"")</f>
        <v/>
      </c>
      <c r="T20" s="1">
        <f>MATCH(ROW()-ROW($A$5),'after session 2'!$U$6:$U$23,0)</f>
        <v>4</v>
      </c>
      <c r="U20" s="1">
        <f t="shared" si="5"/>
        <v>17</v>
      </c>
    </row>
    <row r="21" spans="1:21" x14ac:dyDescent="0.2">
      <c r="A21" s="22" t="e">
        <f>INDEX('after session 2'!$A$6:$A$23,T21)</f>
        <v>#N/A</v>
      </c>
      <c r="B21" s="23" t="e">
        <f>VLOOKUP(A21,'before session 1'!$D$6:$E$23,2,FALSE)</f>
        <v>#N/A</v>
      </c>
      <c r="C21" s="15" t="str">
        <f>INDEX('after session 2'!N$6:N$23,$T21)</f>
        <v/>
      </c>
      <c r="D21" s="15" t="str">
        <f>INDEX('after session 2'!O$6:O$23,$T21)</f>
        <v/>
      </c>
      <c r="E21" s="11"/>
      <c r="F21" s="16" t="e">
        <f t="array" ref="F21">SUM(IF($D$6:$D$23=D21,$E$6:$E$23,0))/SUM(IF($D$6:$D$23=D21,1,0))</f>
        <v>#N/A</v>
      </c>
      <c r="G21" s="16" t="e">
        <f t="shared" si="0"/>
        <v>#N/A</v>
      </c>
      <c r="H21" s="15">
        <f t="array" ref="H21">IF(D21&lt;&gt;"",SUM(IF($D$6:$D$23=D21,IF($E$6:$E$23&lt;E21,2,IF($E$6:$E$23=E21,1,0)),0))-1,0)</f>
        <v>0</v>
      </c>
      <c r="I21" s="16" t="e">
        <f>F21+INDEX('after session 2'!I$6:I$23,$T21)</f>
        <v>#N/A</v>
      </c>
      <c r="J21" s="16" t="e">
        <f>G21+INDEX('after session 2'!J$6:J$23,$T21)</f>
        <v>#N/A</v>
      </c>
      <c r="K21" s="15" t="e">
        <f>H21+INDEX('after session 2'!K$6:K$23,$T21)</f>
        <v>#N/A</v>
      </c>
      <c r="L21" s="22" t="str">
        <f t="array" ref="L21">IF(ISTEXT(B21),SUM(IF(ISTEXT($B$6:$B$23),IF($K$6:$K$23&gt;K21,1,IF($K$6:$K$23=K21,IF($J$6:$J$23&gt;J21,1,IF($J$6:$J$23=J21,0.5,0)),0)),0))+0.5,"")</f>
        <v/>
      </c>
      <c r="M21" s="17"/>
      <c r="N21" s="22" t="str">
        <f t="shared" si="4"/>
        <v>err</v>
      </c>
      <c r="O21" s="22" t="str">
        <f t="shared" si="4"/>
        <v>err</v>
      </c>
      <c r="P21" s="2" t="str">
        <f t="shared" si="2"/>
        <v/>
      </c>
      <c r="Q21" s="2" t="e">
        <f>H21+INDEX('after session 2'!Q$6:Q$23,$T21)+IF(ISTEXT(B21),IF(D21="",$Q$3,0),0)</f>
        <v>#N/A</v>
      </c>
      <c r="R21" s="57" t="str">
        <f t="array" ref="R21">IF(ISTEXT($B21),SUM(IF(ISTEXT($B$6:$B$23),IF($Q$6:$Q$23&gt;$Q21,1,IF($Q$6:$Q$23=$Q21,IF($J$6:$J$23&gt;$J21,1,IF($J$6:$J$23=$J21,0.5,0)),0)),0))+0.5,"")</f>
        <v/>
      </c>
      <c r="T21" s="1">
        <f>MATCH(ROW()-ROW($A$5),'after session 2'!$U$6:$U$23,0)</f>
        <v>6</v>
      </c>
      <c r="U21" s="1">
        <f t="shared" si="5"/>
        <v>12</v>
      </c>
    </row>
    <row r="22" spans="1:21" x14ac:dyDescent="0.2">
      <c r="A22" s="22" t="e">
        <f>INDEX('after session 2'!$A$6:$A$23,T22)</f>
        <v>#N/A</v>
      </c>
      <c r="B22" s="23" t="e">
        <f>VLOOKUP(A22,'before session 1'!$D$6:$E$23,2,FALSE)</f>
        <v>#N/A</v>
      </c>
      <c r="C22" s="15" t="str">
        <f>INDEX('after session 2'!N$6:N$23,$T22)</f>
        <v/>
      </c>
      <c r="D22" s="15" t="str">
        <f>INDEX('after session 2'!O$6:O$23,$T22)</f>
        <v/>
      </c>
      <c r="E22" s="11"/>
      <c r="F22" s="16" t="e">
        <f t="array" ref="F22">SUM(IF($D$6:$D$23=D22,$E$6:$E$23,0))/SUM(IF($D$6:$D$23=D22,1,0))</f>
        <v>#N/A</v>
      </c>
      <c r="G22" s="16" t="e">
        <f t="shared" si="0"/>
        <v>#N/A</v>
      </c>
      <c r="H22" s="15">
        <f t="array" ref="H22">IF(D22&lt;&gt;"",SUM(IF($D$6:$D$23=D22,IF($E$6:$E$23&lt;E22,2,IF($E$6:$E$23=E22,1,0)),0))-1,0)</f>
        <v>0</v>
      </c>
      <c r="I22" s="16" t="e">
        <f>F22+INDEX('after session 2'!I$6:I$23,$T22)</f>
        <v>#N/A</v>
      </c>
      <c r="J22" s="16" t="e">
        <f>G22+INDEX('after session 2'!J$6:J$23,$T22)</f>
        <v>#N/A</v>
      </c>
      <c r="K22" s="15" t="e">
        <f>H22+INDEX('after session 2'!K$6:K$23,$T22)</f>
        <v>#N/A</v>
      </c>
      <c r="L22" s="22" t="str">
        <f t="array" ref="L22">IF(ISTEXT(B22),SUM(IF(ISTEXT($B$6:$B$23),IF($K$6:$K$23&gt;K22,1,IF($K$6:$K$23=K22,IF($J$6:$J$23&gt;J22,1,IF($J$6:$J$23=J22,0.5,0)),0)),0))+0.5,"")</f>
        <v/>
      </c>
      <c r="M22" s="17"/>
      <c r="N22" s="22" t="str">
        <f t="shared" si="4"/>
        <v>err</v>
      </c>
      <c r="O22" s="22" t="str">
        <f t="shared" si="4"/>
        <v>err</v>
      </c>
      <c r="P22" s="2" t="str">
        <f t="shared" si="2"/>
        <v/>
      </c>
      <c r="Q22" s="2" t="e">
        <f>H22+INDEX('after session 2'!Q$6:Q$23,$T22)+IF(ISTEXT(B22),IF(D22="",$Q$3,0),0)</f>
        <v>#N/A</v>
      </c>
      <c r="R22" s="57" t="str">
        <f t="array" ref="R22">IF(ISTEXT($B22),SUM(IF(ISTEXT($B$6:$B$23),IF($Q$6:$Q$23&gt;$Q22,1,IF($Q$6:$Q$23=$Q22,IF($J$6:$J$23&gt;$J22,1,IF($J$6:$J$23=$J22,0.5,0)),0)),0))+0.5,"")</f>
        <v/>
      </c>
      <c r="T22" s="1">
        <f>MATCH(ROW()-ROW($A$5),'after session 2'!$U$6:$U$23,0)</f>
        <v>7</v>
      </c>
      <c r="U22" s="1">
        <f t="shared" si="5"/>
        <v>15</v>
      </c>
    </row>
    <row r="23" spans="1:21" x14ac:dyDescent="0.2">
      <c r="A23" s="22" t="e">
        <f>INDEX('after session 2'!$A$6:$A$23,T23)</f>
        <v>#N/A</v>
      </c>
      <c r="B23" s="23" t="e">
        <f>VLOOKUP(A23,'before session 1'!$D$6:$E$23,2,FALSE)</f>
        <v>#N/A</v>
      </c>
      <c r="C23" s="15" t="str">
        <f>INDEX('after session 2'!N$6:N$23,$T23)</f>
        <v/>
      </c>
      <c r="D23" s="15" t="str">
        <f>INDEX('after session 2'!O$6:O$23,$T23)</f>
        <v/>
      </c>
      <c r="E23" s="11"/>
      <c r="F23" s="16" t="e">
        <f t="array" ref="F23">SUM(IF($D$6:$D$23=D23,$E$6:$E$23,0))/SUM(IF($D$6:$D$23=D23,1,0))</f>
        <v>#N/A</v>
      </c>
      <c r="G23" s="16" t="e">
        <f t="shared" si="0"/>
        <v>#N/A</v>
      </c>
      <c r="H23" s="15">
        <f t="array" ref="H23">IF(D23&lt;&gt;"",SUM(IF($D$6:$D$23=D23,IF($E$6:$E$23&lt;E23,2,IF($E$6:$E$23=E23,1,0)),0))-1,0)</f>
        <v>0</v>
      </c>
      <c r="I23" s="16" t="e">
        <f>F23+INDEX('after session 2'!I$6:I$23,$T23)</f>
        <v>#N/A</v>
      </c>
      <c r="J23" s="16" t="e">
        <f>G23+INDEX('after session 2'!J$6:J$23,$T23)</f>
        <v>#N/A</v>
      </c>
      <c r="K23" s="15" t="e">
        <f>H23+INDEX('after session 2'!K$6:K$23,$T23)</f>
        <v>#N/A</v>
      </c>
      <c r="L23" s="22" t="str">
        <f t="array" ref="L23">IF(ISTEXT(B23),SUM(IF(ISTEXT($B$6:$B$23),IF($K$6:$K$23&gt;K23,1,IF($K$6:$K$23=K23,IF($J$6:$J$23&gt;J23,1,IF($J$6:$J$23=J23,0.5,0)),0)),0))+0.5,"")</f>
        <v/>
      </c>
      <c r="M23" s="17"/>
      <c r="N23" s="22" t="str">
        <f t="shared" si="4"/>
        <v>err</v>
      </c>
      <c r="O23" s="22" t="str">
        <f t="shared" si="4"/>
        <v>err</v>
      </c>
      <c r="P23" s="2" t="str">
        <f t="shared" si="2"/>
        <v/>
      </c>
      <c r="Q23" s="2" t="e">
        <f>H23+INDEX('after session 2'!Q$6:Q$23,$T23)+IF(ISTEXT(B23),IF(D23="",$Q$3,0),0)</f>
        <v>#N/A</v>
      </c>
      <c r="R23" s="57" t="str">
        <f t="array" ref="R23">IF(ISTEXT($B23),SUM(IF(ISTEXT($B$6:$B$23),IF($Q$6:$Q$23&gt;$Q23,1,IF($Q$6:$Q$23=$Q23,IF($J$6:$J$23&gt;$J23,1,IF($J$6:$J$23=$J23,0.5,0)),0)),0))+0.5,"")</f>
        <v/>
      </c>
      <c r="T23" s="1">
        <f>MATCH(ROW()-ROW($A$5),'after session 2'!$U$6:$U$23,0)</f>
        <v>2</v>
      </c>
      <c r="U23" s="1">
        <f t="shared" si="5"/>
        <v>18</v>
      </c>
    </row>
  </sheetData>
  <sheetProtection sheet="1" objects="1" scenarios="1"/>
  <phoneticPr fontId="3" type="noConversion"/>
  <pageMargins left="0.75" right="0.75" top="1" bottom="1" header="0.5" footer="0.5"/>
  <pageSetup paperSize="9" scale="9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3"/>
  <sheetViews>
    <sheetView workbookViewId="0">
      <selection activeCell="E6" sqref="E6"/>
    </sheetView>
  </sheetViews>
  <sheetFormatPr defaultRowHeight="12.75" x14ac:dyDescent="0.2"/>
  <cols>
    <col min="1" max="1" width="8.5703125" style="1" customWidth="1"/>
    <col min="2" max="2" width="18.5703125" style="2" customWidth="1"/>
    <col min="3" max="3" width="6.28515625" style="1" customWidth="1"/>
    <col min="4" max="4" width="6" style="1" customWidth="1"/>
    <col min="5" max="5" width="7.28515625" style="2" customWidth="1"/>
    <col min="6" max="7" width="9.140625" style="2"/>
    <col min="8" max="8" width="5.42578125" style="2" customWidth="1"/>
    <col min="9" max="10" width="9.140625" style="2"/>
    <col min="11" max="11" width="4.7109375" style="2" customWidth="1"/>
    <col min="12" max="12" width="8" style="2" customWidth="1"/>
    <col min="13" max="14" width="9.140625" style="1"/>
    <col min="15" max="16384" width="9.140625" style="2"/>
  </cols>
  <sheetData>
    <row r="1" spans="1:17" x14ac:dyDescent="0.2">
      <c r="A1" s="43" t="s">
        <v>82</v>
      </c>
      <c r="E1" s="2" t="s">
        <v>109</v>
      </c>
      <c r="F1" s="67"/>
    </row>
    <row r="2" spans="1:17" x14ac:dyDescent="0.2">
      <c r="N2" s="1" t="s">
        <v>51</v>
      </c>
      <c r="O2" s="1" t="s">
        <v>45</v>
      </c>
    </row>
    <row r="3" spans="1:17" x14ac:dyDescent="0.2">
      <c r="A3" s="40"/>
      <c r="B3" s="19"/>
      <c r="C3" s="3"/>
      <c r="D3" s="4"/>
      <c r="E3" s="34" t="s">
        <v>83</v>
      </c>
      <c r="F3" s="20"/>
      <c r="G3" s="20"/>
      <c r="H3" s="5"/>
      <c r="I3" s="18"/>
      <c r="J3" s="38" t="s">
        <v>78</v>
      </c>
      <c r="K3" s="5"/>
      <c r="L3" s="54"/>
      <c r="N3" s="1" t="s">
        <v>55</v>
      </c>
      <c r="O3" s="1" t="s">
        <v>84</v>
      </c>
    </row>
    <row r="4" spans="1:17" x14ac:dyDescent="0.2">
      <c r="A4" s="39" t="s">
        <v>68</v>
      </c>
      <c r="B4" s="41" t="s">
        <v>56</v>
      </c>
      <c r="C4" s="13"/>
      <c r="D4" s="14"/>
      <c r="E4" s="27"/>
      <c r="F4" s="35"/>
      <c r="G4" s="27"/>
      <c r="H4" s="12"/>
      <c r="I4" s="13"/>
      <c r="J4" s="27"/>
      <c r="K4" s="37"/>
      <c r="L4" s="39" t="s">
        <v>69</v>
      </c>
      <c r="N4" s="1" t="s">
        <v>70</v>
      </c>
      <c r="O4" s="1" t="s">
        <v>85</v>
      </c>
    </row>
    <row r="5" spans="1:17" x14ac:dyDescent="0.2">
      <c r="A5" s="21"/>
      <c r="B5" s="42"/>
      <c r="C5" s="8" t="s">
        <v>61</v>
      </c>
      <c r="D5" s="9" t="s">
        <v>62</v>
      </c>
      <c r="E5" s="31" t="s">
        <v>71</v>
      </c>
      <c r="F5" s="6" t="s">
        <v>72</v>
      </c>
      <c r="G5" s="6" t="s">
        <v>73</v>
      </c>
      <c r="H5" s="7" t="s">
        <v>74</v>
      </c>
      <c r="I5" s="8" t="s">
        <v>72</v>
      </c>
      <c r="J5" s="9" t="s">
        <v>73</v>
      </c>
      <c r="K5" s="10" t="s">
        <v>74</v>
      </c>
      <c r="L5" s="32"/>
      <c r="N5" s="1" t="s">
        <v>64</v>
      </c>
      <c r="O5" s="1" t="s">
        <v>64</v>
      </c>
    </row>
    <row r="6" spans="1:17" x14ac:dyDescent="0.2">
      <c r="A6" s="22" t="e">
        <f>INDEX('after session 3'!$A$6:$A$23,N6)</f>
        <v>#N/A</v>
      </c>
      <c r="B6" s="23" t="e">
        <f>VLOOKUP(A6,'before session 1'!$D$6:$E$23,2,FALSE)</f>
        <v>#N/A</v>
      </c>
      <c r="C6" s="15" t="e">
        <f>INDEX('after session 3'!N$6:N$23,$N6)</f>
        <v>#N/A</v>
      </c>
      <c r="D6" s="15" t="e">
        <f>INDEX('after session 3'!O$6:O$23,$N6)</f>
        <v>#N/A</v>
      </c>
      <c r="E6" s="11"/>
      <c r="F6" s="16" t="e">
        <f t="array" ref="F6">SUM(IF($D$6:$D$23=D6,$E$6:$E$23,0))/SUM(IF($D$6:$D$23=D6,1,0))</f>
        <v>#N/A</v>
      </c>
      <c r="G6" s="16" t="e">
        <f t="shared" ref="G6:G23" si="0">E6-F6</f>
        <v>#N/A</v>
      </c>
      <c r="H6" s="15" t="e">
        <f t="array" ref="H6">IF(D6&lt;&gt;"",SUM(IF($D$6:$D$23=D6,IF($E$6:$E$23&lt;E6,2,IF($E$6:$E$23=E6,1,0)),0))-1,0)</f>
        <v>#N/A</v>
      </c>
      <c r="I6" s="16" t="e">
        <f>F6+INDEX('after session 3'!I$6:I$23,$N6)</f>
        <v>#N/A</v>
      </c>
      <c r="J6" s="16" t="e">
        <f>G6+INDEX('after session 3'!J$6:J$23,$N6)</f>
        <v>#N/A</v>
      </c>
      <c r="K6" s="15" t="e">
        <f>H6+INDEX('after session 3'!K$6:K$23,$N6)</f>
        <v>#N/A</v>
      </c>
      <c r="L6" s="22" t="str">
        <f t="array" ref="L6">IF(ISTEXT(B6),SUM(IF(ISTEXT($B$6:$B$23),IF($K$6:$K$23&gt;K6,1,IF($K$6:$K$23=K6,IF($J$6:$J$23&gt;J6,1,IF($J$6:$J$23=J6,0.5,0)),0)),0))+0.5,"")</f>
        <v/>
      </c>
      <c r="N6" s="1" t="e">
        <f>MATCH(ROW()-ROW($A$5),'after session 3'!$U$6:$U$23,0)</f>
        <v>#N/A</v>
      </c>
      <c r="O6" s="1">
        <f t="array" ref="O6">SUM(IF($L$6:$L$23&lt;L6,1,IF($L$6:$L$23&gt;L6,0,IF(ROW($A$6:$A$23)&lt;ROW(),1,0))))</f>
        <v>0</v>
      </c>
      <c r="Q6" s="1"/>
    </row>
    <row r="7" spans="1:17" x14ac:dyDescent="0.2">
      <c r="A7" s="22" t="e">
        <f>INDEX('after session 3'!$A$6:$A$23,N7)</f>
        <v>#N/A</v>
      </c>
      <c r="B7" s="23" t="e">
        <f>VLOOKUP(A7,'before session 1'!$D$6:$E$23,2,FALSE)</f>
        <v>#N/A</v>
      </c>
      <c r="C7" s="15" t="e">
        <f>INDEX('after session 3'!N$6:N$23,$N7)</f>
        <v>#N/A</v>
      </c>
      <c r="D7" s="15" t="e">
        <f>INDEX('after session 3'!O$6:O$23,$N7)</f>
        <v>#N/A</v>
      </c>
      <c r="E7" s="11"/>
      <c r="F7" s="16" t="e">
        <f t="array" ref="F7">SUM(IF($D$6:$D$23=D7,$E$6:$E$23,0))/SUM(IF($D$6:$D$23=D7,1,0))</f>
        <v>#N/A</v>
      </c>
      <c r="G7" s="16" t="e">
        <f t="shared" si="0"/>
        <v>#N/A</v>
      </c>
      <c r="H7" s="15" t="e">
        <f t="array" ref="H7">IF(D7&lt;&gt;"",SUM(IF($D$6:$D$23=D7,IF($E$6:$E$23&lt;E7,2,IF($E$6:$E$23=E7,1,0)),0))-1,0)</f>
        <v>#N/A</v>
      </c>
      <c r="I7" s="16" t="e">
        <f>F7+INDEX('after session 3'!I$6:I$23,$N7)</f>
        <v>#N/A</v>
      </c>
      <c r="J7" s="16" t="e">
        <f>G7+INDEX('after session 3'!J$6:J$23,$N7)</f>
        <v>#N/A</v>
      </c>
      <c r="K7" s="15" t="e">
        <f>H7+INDEX('after session 3'!K$6:K$23,$N7)</f>
        <v>#N/A</v>
      </c>
      <c r="L7" s="22" t="str">
        <f t="array" ref="L7">IF(ISTEXT(B7),SUM(IF(ISTEXT($B$6:$B$23),IF($K$6:$K$23&gt;K7,1,IF($K$6:$K$23=K7,IF($J$6:$J$23&gt;J7,1,IF($J$6:$J$23=J7,0.5,0)),0)),0))+0.5,"")</f>
        <v/>
      </c>
      <c r="N7" s="1" t="e">
        <f>MATCH(ROW()-ROW($A$5),'after session 3'!$U$6:$U$23,0)</f>
        <v>#N/A</v>
      </c>
      <c r="O7" s="1">
        <f t="array" ref="O7">SUM(IF($L$6:$L$23&lt;L7,1,IF($L$6:$L$23&gt;L7,0,IF(ROW($A$6:$A$23)&lt;ROW(),1,0))))</f>
        <v>1</v>
      </c>
      <c r="Q7" s="1"/>
    </row>
    <row r="8" spans="1:17" x14ac:dyDescent="0.2">
      <c r="A8" s="22" t="e">
        <f>INDEX('after session 3'!$A$6:$A$23,N8)</f>
        <v>#N/A</v>
      </c>
      <c r="B8" s="23" t="e">
        <f>VLOOKUP(A8,'before session 1'!$D$6:$E$23,2,FALSE)</f>
        <v>#N/A</v>
      </c>
      <c r="C8" s="15" t="e">
        <f>INDEX('after session 3'!N$6:N$23,$N8)</f>
        <v>#N/A</v>
      </c>
      <c r="D8" s="15" t="e">
        <f>INDEX('after session 3'!O$6:O$23,$N8)</f>
        <v>#N/A</v>
      </c>
      <c r="E8" s="11"/>
      <c r="F8" s="16" t="e">
        <f t="array" ref="F8">SUM(IF($D$6:$D$23=D8,$E$6:$E$23,0))/SUM(IF($D$6:$D$23=D8,1,0))</f>
        <v>#N/A</v>
      </c>
      <c r="G8" s="16" t="e">
        <f t="shared" si="0"/>
        <v>#N/A</v>
      </c>
      <c r="H8" s="15" t="e">
        <f t="array" ref="H8">IF(D8&lt;&gt;"",SUM(IF($D$6:$D$23=D8,IF($E$6:$E$23&lt;E8,2,IF($E$6:$E$23=E8,1,0)),0))-1,0)</f>
        <v>#N/A</v>
      </c>
      <c r="I8" s="16" t="e">
        <f>F8+INDEX('after session 3'!I$6:I$23,$N8)</f>
        <v>#N/A</v>
      </c>
      <c r="J8" s="16" t="e">
        <f>G8+INDEX('after session 3'!J$6:J$23,$N8)</f>
        <v>#N/A</v>
      </c>
      <c r="K8" s="15" t="e">
        <f>H8+INDEX('after session 3'!K$6:K$23,$N8)</f>
        <v>#N/A</v>
      </c>
      <c r="L8" s="22" t="str">
        <f t="array" ref="L8">IF(ISTEXT(B8),SUM(IF(ISTEXT($B$6:$B$23),IF($K$6:$K$23&gt;K8,1,IF($K$6:$K$23=K8,IF($J$6:$J$23&gt;J8,1,IF($J$6:$J$23=J8,0.5,0)),0)),0))+0.5,"")</f>
        <v/>
      </c>
      <c r="N8" s="1" t="e">
        <f>MATCH(ROW()-ROW($A$5),'after session 3'!$U$6:$U$23,0)</f>
        <v>#N/A</v>
      </c>
      <c r="O8" s="1">
        <f t="array" ref="O8">SUM(IF($L$6:$L$23&lt;L8,1,IF($L$6:$L$23&gt;L8,0,IF(ROW($A$6:$A$23)&lt;ROW(),1,0))))</f>
        <v>2</v>
      </c>
      <c r="Q8" s="1"/>
    </row>
    <row r="9" spans="1:17" x14ac:dyDescent="0.2">
      <c r="A9" s="22" t="e">
        <f>INDEX('after session 3'!$A$6:$A$23,N9)</f>
        <v>#N/A</v>
      </c>
      <c r="B9" s="23" t="e">
        <f>VLOOKUP(A9,'before session 1'!$D$6:$E$23,2,FALSE)</f>
        <v>#N/A</v>
      </c>
      <c r="C9" s="15" t="e">
        <f>INDEX('after session 3'!N$6:N$23,$N9)</f>
        <v>#N/A</v>
      </c>
      <c r="D9" s="15" t="e">
        <f>INDEX('after session 3'!O$6:O$23,$N9)</f>
        <v>#N/A</v>
      </c>
      <c r="E9" s="11"/>
      <c r="F9" s="16" t="e">
        <f t="array" ref="F9">SUM(IF($D$6:$D$23=D9,$E$6:$E$23,0))/SUM(IF($D$6:$D$23=D9,1,0))</f>
        <v>#N/A</v>
      </c>
      <c r="G9" s="16" t="e">
        <f t="shared" si="0"/>
        <v>#N/A</v>
      </c>
      <c r="H9" s="15" t="e">
        <f t="array" ref="H9">IF(D9&lt;&gt;"",SUM(IF($D$6:$D$23=D9,IF($E$6:$E$23&lt;E9,2,IF($E$6:$E$23=E9,1,0)),0))-1,0)</f>
        <v>#N/A</v>
      </c>
      <c r="I9" s="16" t="e">
        <f>F9+INDEX('after session 3'!I$6:I$23,$N9)</f>
        <v>#N/A</v>
      </c>
      <c r="J9" s="16" t="e">
        <f>G9+INDEX('after session 3'!J$6:J$23,$N9)</f>
        <v>#N/A</v>
      </c>
      <c r="K9" s="15" t="e">
        <f>H9+INDEX('after session 3'!K$6:K$23,$N9)</f>
        <v>#N/A</v>
      </c>
      <c r="L9" s="22" t="str">
        <f t="array" ref="L9">IF(ISTEXT(B9),SUM(IF(ISTEXT($B$6:$B$23),IF($K$6:$K$23&gt;K9,1,IF($K$6:$K$23=K9,IF($J$6:$J$23&gt;J9,1,IF($J$6:$J$23=J9,0.5,0)),0)),0))+0.5,"")</f>
        <v/>
      </c>
      <c r="N9" s="1" t="e">
        <f>MATCH(ROW()-ROW($A$5),'after session 3'!$U$6:$U$23,0)</f>
        <v>#N/A</v>
      </c>
      <c r="O9" s="1">
        <f t="array" ref="O9">SUM(IF($L$6:$L$23&lt;L9,1,IF($L$6:$L$23&gt;L9,0,IF(ROW($A$6:$A$23)&lt;ROW(),1,0))))</f>
        <v>3</v>
      </c>
      <c r="Q9" s="1"/>
    </row>
    <row r="10" spans="1:17" x14ac:dyDescent="0.2">
      <c r="A10" s="22" t="e">
        <f>INDEX('after session 3'!$A$6:$A$23,N10)</f>
        <v>#N/A</v>
      </c>
      <c r="B10" s="23" t="e">
        <f>VLOOKUP(A10,'before session 1'!$D$6:$E$23,2,FALSE)</f>
        <v>#N/A</v>
      </c>
      <c r="C10" s="15" t="e">
        <f>INDEX('after session 3'!N$6:N$23,$N10)</f>
        <v>#N/A</v>
      </c>
      <c r="D10" s="15" t="e">
        <f>INDEX('after session 3'!O$6:O$23,$N10)</f>
        <v>#N/A</v>
      </c>
      <c r="E10" s="11"/>
      <c r="F10" s="16" t="e">
        <f t="array" ref="F10">SUM(IF($D$6:$D$23=D10,$E$6:$E$23,0))/SUM(IF($D$6:$D$23=D10,1,0))</f>
        <v>#N/A</v>
      </c>
      <c r="G10" s="16" t="e">
        <f t="shared" si="0"/>
        <v>#N/A</v>
      </c>
      <c r="H10" s="15" t="e">
        <f t="array" ref="H10">IF(D10&lt;&gt;"",SUM(IF($D$6:$D$23=D10,IF($E$6:$E$23&lt;E10,2,IF($E$6:$E$23=E10,1,0)),0))-1,0)</f>
        <v>#N/A</v>
      </c>
      <c r="I10" s="16" t="e">
        <f>F10+INDEX('after session 3'!I$6:I$23,$N10)</f>
        <v>#N/A</v>
      </c>
      <c r="J10" s="16" t="e">
        <f>G10+INDEX('after session 3'!J$6:J$23,$N10)</f>
        <v>#N/A</v>
      </c>
      <c r="K10" s="15" t="e">
        <f>H10+INDEX('after session 3'!K$6:K$23,$N10)</f>
        <v>#N/A</v>
      </c>
      <c r="L10" s="22" t="str">
        <f t="array" ref="L10">IF(ISTEXT(B10),SUM(IF(ISTEXT($B$6:$B$23),IF($K$6:$K$23&gt;K10,1,IF($K$6:$K$23=K10,IF($J$6:$J$23&gt;J10,1,IF($J$6:$J$23=J10,0.5,0)),0)),0))+0.5,"")</f>
        <v/>
      </c>
      <c r="N10" s="1" t="e">
        <f>MATCH(ROW()-ROW($A$5),'after session 3'!$U$6:$U$23,0)</f>
        <v>#N/A</v>
      </c>
      <c r="O10" s="1">
        <f t="array" ref="O10">SUM(IF($L$6:$L$23&lt;L10,1,IF($L$6:$L$23&gt;L10,0,IF(ROW($A$6:$A$23)&lt;ROW(),1,0))))</f>
        <v>4</v>
      </c>
      <c r="Q10" s="1"/>
    </row>
    <row r="11" spans="1:17" x14ac:dyDescent="0.2">
      <c r="A11" s="22" t="e">
        <f>INDEX('after session 3'!$A$6:$A$23,N11)</f>
        <v>#N/A</v>
      </c>
      <c r="B11" s="23" t="e">
        <f>VLOOKUP(A11,'before session 1'!$D$6:$E$23,2,FALSE)</f>
        <v>#N/A</v>
      </c>
      <c r="C11" s="15" t="e">
        <f>INDEX('after session 3'!N$6:N$23,$N11)</f>
        <v>#N/A</v>
      </c>
      <c r="D11" s="15" t="e">
        <f>INDEX('after session 3'!O$6:O$23,$N11)</f>
        <v>#N/A</v>
      </c>
      <c r="E11" s="11"/>
      <c r="F11" s="16" t="e">
        <f t="array" ref="F11">SUM(IF($D$6:$D$23=D11,$E$6:$E$23,0))/SUM(IF($D$6:$D$23=D11,1,0))</f>
        <v>#N/A</v>
      </c>
      <c r="G11" s="16" t="e">
        <f t="shared" si="0"/>
        <v>#N/A</v>
      </c>
      <c r="H11" s="15" t="e">
        <f t="array" ref="H11">IF(D11&lt;&gt;"",SUM(IF($D$6:$D$23=D11,IF($E$6:$E$23&lt;E11,2,IF($E$6:$E$23=E11,1,0)),0))-1,0)</f>
        <v>#N/A</v>
      </c>
      <c r="I11" s="16" t="e">
        <f>F11+INDEX('after session 3'!I$6:I$23,$N11)</f>
        <v>#N/A</v>
      </c>
      <c r="J11" s="16" t="e">
        <f>G11+INDEX('after session 3'!J$6:J$23,$N11)</f>
        <v>#N/A</v>
      </c>
      <c r="K11" s="15" t="e">
        <f>H11+INDEX('after session 3'!K$6:K$23,$N11)</f>
        <v>#N/A</v>
      </c>
      <c r="L11" s="22" t="str">
        <f t="array" ref="L11">IF(ISTEXT(B11),SUM(IF(ISTEXT($B$6:$B$23),IF($K$6:$K$23&gt;K11,1,IF($K$6:$K$23=K11,IF($J$6:$J$23&gt;J11,1,IF($J$6:$J$23=J11,0.5,0)),0)),0))+0.5,"")</f>
        <v/>
      </c>
      <c r="N11" s="1" t="e">
        <f>MATCH(ROW()-ROW($A$5),'after session 3'!$U$6:$U$23,0)</f>
        <v>#N/A</v>
      </c>
      <c r="O11" s="1">
        <f t="array" ref="O11">SUM(IF($L$6:$L$23&lt;L11,1,IF($L$6:$L$23&gt;L11,0,IF(ROW($A$6:$A$23)&lt;ROW(),1,0))))</f>
        <v>5</v>
      </c>
      <c r="Q11" s="1"/>
    </row>
    <row r="12" spans="1:17" x14ac:dyDescent="0.2">
      <c r="A12" s="22" t="e">
        <f>INDEX('after session 3'!$A$6:$A$23,N12)</f>
        <v>#N/A</v>
      </c>
      <c r="B12" s="23" t="e">
        <f>VLOOKUP(A12,'before session 1'!$D$6:$E$23,2,FALSE)</f>
        <v>#N/A</v>
      </c>
      <c r="C12" s="15" t="e">
        <f>INDEX('after session 3'!N$6:N$23,$N12)</f>
        <v>#N/A</v>
      </c>
      <c r="D12" s="15" t="e">
        <f>INDEX('after session 3'!O$6:O$23,$N12)</f>
        <v>#N/A</v>
      </c>
      <c r="E12" s="11"/>
      <c r="F12" s="16" t="e">
        <f t="array" ref="F12">SUM(IF($D$6:$D$23=D12,$E$6:$E$23,0))/SUM(IF($D$6:$D$23=D12,1,0))</f>
        <v>#N/A</v>
      </c>
      <c r="G12" s="16" t="e">
        <f t="shared" si="0"/>
        <v>#N/A</v>
      </c>
      <c r="H12" s="15" t="e">
        <f t="array" ref="H12">IF(D12&lt;&gt;"",SUM(IF($D$6:$D$23=D12,IF($E$6:$E$23&lt;E12,2,IF($E$6:$E$23=E12,1,0)),0))-1,0)</f>
        <v>#N/A</v>
      </c>
      <c r="I12" s="16" t="e">
        <f>F12+INDEX('after session 3'!I$6:I$23,$N12)</f>
        <v>#N/A</v>
      </c>
      <c r="J12" s="16" t="e">
        <f>G12+INDEX('after session 3'!J$6:J$23,$N12)</f>
        <v>#N/A</v>
      </c>
      <c r="K12" s="15" t="e">
        <f>H12+INDEX('after session 3'!K$6:K$23,$N12)</f>
        <v>#N/A</v>
      </c>
      <c r="L12" s="22" t="str">
        <f t="array" ref="L12">IF(ISTEXT(B12),SUM(IF(ISTEXT($B$6:$B$23),IF($K$6:$K$23&gt;K12,1,IF($K$6:$K$23=K12,IF($J$6:$J$23&gt;J12,1,IF($J$6:$J$23=J12,0.5,0)),0)),0))+0.5,"")</f>
        <v/>
      </c>
      <c r="N12" s="1" t="e">
        <f>MATCH(ROW()-ROW($A$5),'after session 3'!$U$6:$U$23,0)</f>
        <v>#N/A</v>
      </c>
      <c r="O12" s="1">
        <f t="array" ref="O12">SUM(IF($L$6:$L$23&lt;L12,1,IF($L$6:$L$23&gt;L12,0,IF(ROW($A$6:$A$23)&lt;ROW(),1,0))))</f>
        <v>6</v>
      </c>
      <c r="Q12" s="1"/>
    </row>
    <row r="13" spans="1:17" x14ac:dyDescent="0.2">
      <c r="A13" s="22" t="e">
        <f>INDEX('after session 3'!$A$6:$A$23,N13)</f>
        <v>#N/A</v>
      </c>
      <c r="B13" s="23" t="e">
        <f>VLOOKUP(A13,'before session 1'!$D$6:$E$23,2,FALSE)</f>
        <v>#N/A</v>
      </c>
      <c r="C13" s="15" t="e">
        <f>INDEX('after session 3'!N$6:N$23,$N13)</f>
        <v>#N/A</v>
      </c>
      <c r="D13" s="15" t="e">
        <f>INDEX('after session 3'!O$6:O$23,$N13)</f>
        <v>#N/A</v>
      </c>
      <c r="E13" s="11"/>
      <c r="F13" s="16" t="e">
        <f t="array" ref="F13">SUM(IF($D$6:$D$23=D13,$E$6:$E$23,0))/SUM(IF($D$6:$D$23=D13,1,0))</f>
        <v>#N/A</v>
      </c>
      <c r="G13" s="16" t="e">
        <f t="shared" si="0"/>
        <v>#N/A</v>
      </c>
      <c r="H13" s="15" t="e">
        <f t="array" ref="H13">IF(D13&lt;&gt;"",SUM(IF($D$6:$D$23=D13,IF($E$6:$E$23&lt;E13,2,IF($E$6:$E$23=E13,1,0)),0))-1,0)</f>
        <v>#N/A</v>
      </c>
      <c r="I13" s="16" t="e">
        <f>F13+INDEX('after session 3'!I$6:I$23,$N13)</f>
        <v>#N/A</v>
      </c>
      <c r="J13" s="16" t="e">
        <f>G13+INDEX('after session 3'!J$6:J$23,$N13)</f>
        <v>#N/A</v>
      </c>
      <c r="K13" s="15" t="e">
        <f>H13+INDEX('after session 3'!K$6:K$23,$N13)</f>
        <v>#N/A</v>
      </c>
      <c r="L13" s="22" t="str">
        <f t="array" ref="L13">IF(ISTEXT(B13),SUM(IF(ISTEXT($B$6:$B$23),IF($K$6:$K$23&gt;K13,1,IF($K$6:$K$23=K13,IF($J$6:$J$23&gt;J13,1,IF($J$6:$J$23=J13,0.5,0)),0)),0))+0.5,"")</f>
        <v/>
      </c>
      <c r="N13" s="1" t="e">
        <f>MATCH(ROW()-ROW($A$5),'after session 3'!$U$6:$U$23,0)</f>
        <v>#N/A</v>
      </c>
      <c r="O13" s="1">
        <f t="array" ref="O13">SUM(IF($L$6:$L$23&lt;L13,1,IF($L$6:$L$23&gt;L13,0,IF(ROW($A$6:$A$23)&lt;ROW(),1,0))))</f>
        <v>7</v>
      </c>
      <c r="Q13" s="1"/>
    </row>
    <row r="14" spans="1:17" x14ac:dyDescent="0.2">
      <c r="A14" s="22" t="e">
        <f>INDEX('after session 3'!$A$6:$A$23,N14)</f>
        <v>#N/A</v>
      </c>
      <c r="B14" s="23" t="e">
        <f>VLOOKUP(A14,'before session 1'!$D$6:$E$23,2,FALSE)</f>
        <v>#N/A</v>
      </c>
      <c r="C14" s="15" t="e">
        <f>INDEX('after session 3'!N$6:N$23,$N14)</f>
        <v>#N/A</v>
      </c>
      <c r="D14" s="15" t="e">
        <f>INDEX('after session 3'!O$6:O$23,$N14)</f>
        <v>#N/A</v>
      </c>
      <c r="E14" s="11"/>
      <c r="F14" s="16" t="e">
        <f t="array" ref="F14">SUM(IF($D$6:$D$23=D14,$E$6:$E$23,0))/SUM(IF($D$6:$D$23=D14,1,0))</f>
        <v>#N/A</v>
      </c>
      <c r="G14" s="16" t="e">
        <f t="shared" si="0"/>
        <v>#N/A</v>
      </c>
      <c r="H14" s="15" t="e">
        <f t="array" ref="H14">IF(D14&lt;&gt;"",SUM(IF($D$6:$D$23=D14,IF($E$6:$E$23&lt;E14,2,IF($E$6:$E$23=E14,1,0)),0))-1,0)</f>
        <v>#N/A</v>
      </c>
      <c r="I14" s="16" t="e">
        <f>F14+INDEX('after session 3'!I$6:I$23,$N14)</f>
        <v>#N/A</v>
      </c>
      <c r="J14" s="16" t="e">
        <f>G14+INDEX('after session 3'!J$6:J$23,$N14)</f>
        <v>#N/A</v>
      </c>
      <c r="K14" s="15" t="e">
        <f>H14+INDEX('after session 3'!K$6:K$23,$N14)</f>
        <v>#N/A</v>
      </c>
      <c r="L14" s="22" t="str">
        <f t="array" ref="L14">IF(ISTEXT(B14),SUM(IF(ISTEXT($B$6:$B$23),IF($K$6:$K$23&gt;K14,1,IF($K$6:$K$23=K14,IF($J$6:$J$23&gt;J14,1,IF($J$6:$J$23=J14,0.5,0)),0)),0))+0.5,"")</f>
        <v/>
      </c>
      <c r="N14" s="1" t="e">
        <f>MATCH(ROW()-ROW($A$5),'after session 3'!$U$6:$U$23,0)</f>
        <v>#N/A</v>
      </c>
      <c r="O14" s="1">
        <f t="array" ref="O14">SUM(IF($L$6:$L$23&lt;L14,1,IF($L$6:$L$23&gt;L14,0,IF(ROW($A$6:$A$23)&lt;ROW(),1,0))))</f>
        <v>8</v>
      </c>
      <c r="Q14" s="1"/>
    </row>
    <row r="15" spans="1:17" x14ac:dyDescent="0.2">
      <c r="A15" s="22" t="e">
        <f>INDEX('after session 3'!$A$6:$A$23,N15)</f>
        <v>#N/A</v>
      </c>
      <c r="B15" s="23" t="e">
        <f>VLOOKUP(A15,'before session 1'!$D$6:$E$23,2,FALSE)</f>
        <v>#N/A</v>
      </c>
      <c r="C15" s="15" t="str">
        <f>INDEX('after session 3'!N$6:N$23,$N15)</f>
        <v/>
      </c>
      <c r="D15" s="15" t="str">
        <f>INDEX('after session 3'!O$6:O$23,$N15)</f>
        <v/>
      </c>
      <c r="E15" s="11"/>
      <c r="F15" s="16" t="e">
        <f t="array" ref="F15">SUM(IF($D$6:$D$23=D15,$E$6:$E$23,0))/SUM(IF($D$6:$D$23=D15,1,0))</f>
        <v>#N/A</v>
      </c>
      <c r="G15" s="16" t="e">
        <f t="shared" si="0"/>
        <v>#N/A</v>
      </c>
      <c r="H15" s="15">
        <f t="array" ref="H15">IF(D15&lt;&gt;"",SUM(IF($D$6:$D$23=D15,IF($E$6:$E$23&lt;E15,2,IF($E$6:$E$23=E15,1,0)),0))-1,0)</f>
        <v>0</v>
      </c>
      <c r="I15" s="16" t="e">
        <f>F15+INDEX('after session 3'!I$6:I$23,$N15)</f>
        <v>#N/A</v>
      </c>
      <c r="J15" s="16" t="e">
        <f>G15+INDEX('after session 3'!J$6:J$23,$N15)</f>
        <v>#N/A</v>
      </c>
      <c r="K15" s="15" t="e">
        <f>H15+INDEX('after session 3'!K$6:K$23,$N15)</f>
        <v>#N/A</v>
      </c>
      <c r="L15" s="22" t="str">
        <f t="array" ref="L15">IF(ISTEXT(B15),SUM(IF(ISTEXT($B$6:$B$23),IF($K$6:$K$23&gt;K15,1,IF($K$6:$K$23=K15,IF($J$6:$J$23&gt;J15,1,IF($J$6:$J$23=J15,0.5,0)),0)),0))+0.5,"")</f>
        <v/>
      </c>
      <c r="N15" s="1">
        <f>MATCH(ROW()-ROW($A$5),'after session 3'!$U$6:$U$23,0)</f>
        <v>1</v>
      </c>
      <c r="O15" s="1">
        <f t="array" ref="O15">SUM(IF($L$6:$L$23&lt;L15,1,IF($L$6:$L$23&gt;L15,0,IF(ROW($A$6:$A$23)&lt;ROW(),1,0))))</f>
        <v>9</v>
      </c>
      <c r="Q15" s="1"/>
    </row>
    <row r="16" spans="1:17" x14ac:dyDescent="0.2">
      <c r="A16" s="22" t="e">
        <f>INDEX('after session 3'!$A$6:$A$23,N16)</f>
        <v>#N/A</v>
      </c>
      <c r="B16" s="23" t="e">
        <f>VLOOKUP(A16,'before session 1'!$D$6:$E$23,2,FALSE)</f>
        <v>#N/A</v>
      </c>
      <c r="C16" s="15" t="str">
        <f>INDEX('after session 3'!N$6:N$23,$N16)</f>
        <v/>
      </c>
      <c r="D16" s="15" t="str">
        <f>INDEX('after session 3'!O$6:O$23,$N16)</f>
        <v/>
      </c>
      <c r="E16" s="11"/>
      <c r="F16" s="16" t="e">
        <f t="array" ref="F16">SUM(IF($D$6:$D$23=D16,$E$6:$E$23,0))/SUM(IF($D$6:$D$23=D16,1,0))</f>
        <v>#N/A</v>
      </c>
      <c r="G16" s="16" t="e">
        <f t="shared" si="0"/>
        <v>#N/A</v>
      </c>
      <c r="H16" s="15">
        <f t="array" ref="H16">IF(D16&lt;&gt;"",SUM(IF($D$6:$D$23=D16,IF($E$6:$E$23&lt;E16,2,IF($E$6:$E$23=E16,1,0)),0))-1,0)</f>
        <v>0</v>
      </c>
      <c r="I16" s="16" t="e">
        <f>F16+INDEX('after session 3'!I$6:I$23,$N16)</f>
        <v>#N/A</v>
      </c>
      <c r="J16" s="16" t="e">
        <f>G16+INDEX('after session 3'!J$6:J$23,$N16)</f>
        <v>#N/A</v>
      </c>
      <c r="K16" s="15" t="e">
        <f>H16+INDEX('after session 3'!K$6:K$23,$N16)</f>
        <v>#N/A</v>
      </c>
      <c r="L16" s="22" t="str">
        <f t="array" ref="L16">IF(ISTEXT(B16),SUM(IF(ISTEXT($B$6:$B$23),IF($K$6:$K$23&gt;K16,1,IF($K$6:$K$23=K16,IF($J$6:$J$23&gt;J16,1,IF($J$6:$J$23=J16,0.5,0)),0)),0))+0.5,"")</f>
        <v/>
      </c>
      <c r="N16" s="1">
        <f>MATCH(ROW()-ROW($A$5),'after session 3'!$U$6:$U$23,0)</f>
        <v>4</v>
      </c>
      <c r="O16" s="1">
        <f t="array" ref="O16">SUM(IF($L$6:$L$23&lt;L16,1,IF($L$6:$L$23&gt;L16,0,IF(ROW($A$6:$A$23)&lt;ROW(),1,0))))</f>
        <v>10</v>
      </c>
      <c r="Q16" s="1"/>
    </row>
    <row r="17" spans="1:17" x14ac:dyDescent="0.2">
      <c r="A17" s="22" t="e">
        <f>INDEX('after session 3'!$A$6:$A$23,N17)</f>
        <v>#N/A</v>
      </c>
      <c r="B17" s="23" t="e">
        <f>VLOOKUP(A17,'before session 1'!$D$6:$E$23,2,FALSE)</f>
        <v>#N/A</v>
      </c>
      <c r="C17" s="15" t="str">
        <f>INDEX('after session 3'!N$6:N$23,$N17)</f>
        <v/>
      </c>
      <c r="D17" s="15" t="str">
        <f>INDEX('after session 3'!O$6:O$23,$N17)</f>
        <v/>
      </c>
      <c r="E17" s="11"/>
      <c r="F17" s="16" t="e">
        <f t="array" ref="F17">SUM(IF($D$6:$D$23=D17,$E$6:$E$23,0))/SUM(IF($D$6:$D$23=D17,1,0))</f>
        <v>#N/A</v>
      </c>
      <c r="G17" s="16" t="e">
        <f t="shared" si="0"/>
        <v>#N/A</v>
      </c>
      <c r="H17" s="15">
        <f t="array" ref="H17">IF(D17&lt;&gt;"",SUM(IF($D$6:$D$23=D17,IF($E$6:$E$23&lt;E17,2,IF($E$6:$E$23=E17,1,0)),0))-1,0)</f>
        <v>0</v>
      </c>
      <c r="I17" s="16" t="e">
        <f>F17+INDEX('after session 3'!I$6:I$23,$N17)</f>
        <v>#N/A</v>
      </c>
      <c r="J17" s="16" t="e">
        <f>G17+INDEX('after session 3'!J$6:J$23,$N17)</f>
        <v>#N/A</v>
      </c>
      <c r="K17" s="15" t="e">
        <f>H17+INDEX('after session 3'!K$6:K$23,$N17)</f>
        <v>#N/A</v>
      </c>
      <c r="L17" s="22" t="str">
        <f t="array" ref="L17">IF(ISTEXT(B17),SUM(IF(ISTEXT($B$6:$B$23),IF($K$6:$K$23&gt;K17,1,IF($K$6:$K$23=K17,IF($J$6:$J$23&gt;J17,1,IF($J$6:$J$23=J17,0.5,0)),0)),0))+0.5,"")</f>
        <v/>
      </c>
      <c r="N17" s="1">
        <f>MATCH(ROW()-ROW($A$5),'after session 3'!$U$6:$U$23,0)</f>
        <v>7</v>
      </c>
      <c r="O17" s="1">
        <f t="array" ref="O17">SUM(IF($L$6:$L$23&lt;L17,1,IF($L$6:$L$23&gt;L17,0,IF(ROW($A$6:$A$23)&lt;ROW(),1,0))))</f>
        <v>11</v>
      </c>
      <c r="Q17" s="1"/>
    </row>
    <row r="18" spans="1:17" x14ac:dyDescent="0.2">
      <c r="A18" s="22" t="e">
        <f>INDEX('after session 3'!$A$6:$A$23,N18)</f>
        <v>#N/A</v>
      </c>
      <c r="B18" s="23" t="e">
        <f>VLOOKUP(A18,'before session 1'!$D$6:$E$23,2,FALSE)</f>
        <v>#N/A</v>
      </c>
      <c r="C18" s="15" t="str">
        <f>INDEX('after session 3'!N$6:N$23,$N18)</f>
        <v/>
      </c>
      <c r="D18" s="15" t="str">
        <f>INDEX('after session 3'!O$6:O$23,$N18)</f>
        <v/>
      </c>
      <c r="E18" s="11"/>
      <c r="F18" s="16" t="e">
        <f t="array" ref="F18">SUM(IF($D$6:$D$23=D18,$E$6:$E$23,0))/SUM(IF($D$6:$D$23=D18,1,0))</f>
        <v>#N/A</v>
      </c>
      <c r="G18" s="16" t="e">
        <f t="shared" si="0"/>
        <v>#N/A</v>
      </c>
      <c r="H18" s="15">
        <f t="array" ref="H18">IF(D18&lt;&gt;"",SUM(IF($D$6:$D$23=D18,IF($E$6:$E$23&lt;E18,2,IF($E$6:$E$23=E18,1,0)),0))-1,0)</f>
        <v>0</v>
      </c>
      <c r="I18" s="16" t="e">
        <f>F18+INDEX('after session 3'!I$6:I$23,$N18)</f>
        <v>#N/A</v>
      </c>
      <c r="J18" s="16" t="e">
        <f>G18+INDEX('after session 3'!J$6:J$23,$N18)</f>
        <v>#N/A</v>
      </c>
      <c r="K18" s="15" t="e">
        <f>H18+INDEX('after session 3'!K$6:K$23,$N18)</f>
        <v>#N/A</v>
      </c>
      <c r="L18" s="22" t="str">
        <f t="array" ref="L18">IF(ISTEXT(B18),SUM(IF(ISTEXT($B$6:$B$23),IF($K$6:$K$23&gt;K18,1,IF($K$6:$K$23=K18,IF($J$6:$J$23&gt;J18,1,IF($J$6:$J$23=J18,0.5,0)),0)),0))+0.5,"")</f>
        <v/>
      </c>
      <c r="N18" s="1">
        <f>MATCH(ROW()-ROW($A$5),'after session 3'!$U$6:$U$23,0)</f>
        <v>2</v>
      </c>
      <c r="O18" s="1">
        <f t="array" ref="O18">SUM(IF($L$6:$L$23&lt;L18,1,IF($L$6:$L$23&gt;L18,0,IF(ROW($A$6:$A$23)&lt;ROW(),1,0))))</f>
        <v>12</v>
      </c>
      <c r="Q18" s="1"/>
    </row>
    <row r="19" spans="1:17" x14ac:dyDescent="0.2">
      <c r="A19" s="22" t="e">
        <f>INDEX('after session 3'!$A$6:$A$23,N19)</f>
        <v>#N/A</v>
      </c>
      <c r="B19" s="23" t="e">
        <f>VLOOKUP(A19,'before session 1'!$D$6:$E$23,2,FALSE)</f>
        <v>#N/A</v>
      </c>
      <c r="C19" s="15" t="str">
        <f>INDEX('after session 3'!N$6:N$23,$N19)</f>
        <v/>
      </c>
      <c r="D19" s="15" t="str">
        <f>INDEX('after session 3'!O$6:O$23,$N19)</f>
        <v/>
      </c>
      <c r="E19" s="11"/>
      <c r="F19" s="16" t="e">
        <f t="array" ref="F19">SUM(IF($D$6:$D$23=D19,$E$6:$E$23,0))/SUM(IF($D$6:$D$23=D19,1,0))</f>
        <v>#N/A</v>
      </c>
      <c r="G19" s="16" t="e">
        <f t="shared" si="0"/>
        <v>#N/A</v>
      </c>
      <c r="H19" s="15">
        <f t="array" ref="H19">IF(D19&lt;&gt;"",SUM(IF($D$6:$D$23=D19,IF($E$6:$E$23&lt;E19,2,IF($E$6:$E$23=E19,1,0)),0))-1,0)</f>
        <v>0</v>
      </c>
      <c r="I19" s="16" t="e">
        <f>F19+INDEX('after session 3'!I$6:I$23,$N19)</f>
        <v>#N/A</v>
      </c>
      <c r="J19" s="16" t="e">
        <f>G19+INDEX('after session 3'!J$6:J$23,$N19)</f>
        <v>#N/A</v>
      </c>
      <c r="K19" s="15" t="e">
        <f>H19+INDEX('after session 3'!K$6:K$23,$N19)</f>
        <v>#N/A</v>
      </c>
      <c r="L19" s="22" t="str">
        <f t="array" ref="L19">IF(ISTEXT(B19),SUM(IF(ISTEXT($B$6:$B$23),IF($K$6:$K$23&gt;K19,1,IF($K$6:$K$23=K19,IF($J$6:$J$23&gt;J19,1,IF($J$6:$J$23=J19,0.5,0)),0)),0))+0.5,"")</f>
        <v/>
      </c>
      <c r="N19" s="1">
        <f>MATCH(ROW()-ROW($A$5),'after session 3'!$U$6:$U$23,0)</f>
        <v>5</v>
      </c>
      <c r="O19" s="1">
        <f t="array" ref="O19">SUM(IF($L$6:$L$23&lt;L19,1,IF($L$6:$L$23&gt;L19,0,IF(ROW($A$6:$A$23)&lt;ROW(),1,0))))</f>
        <v>13</v>
      </c>
      <c r="Q19" s="1"/>
    </row>
    <row r="20" spans="1:17" x14ac:dyDescent="0.2">
      <c r="A20" s="22" t="e">
        <f>INDEX('after session 3'!$A$6:$A$23,N20)</f>
        <v>#N/A</v>
      </c>
      <c r="B20" s="23" t="e">
        <f>VLOOKUP(A20,'before session 1'!$D$6:$E$23,2,FALSE)</f>
        <v>#N/A</v>
      </c>
      <c r="C20" s="15" t="str">
        <f>INDEX('after session 3'!N$6:N$23,$N20)</f>
        <v/>
      </c>
      <c r="D20" s="15" t="str">
        <f>INDEX('after session 3'!O$6:O$23,$N20)</f>
        <v/>
      </c>
      <c r="E20" s="11"/>
      <c r="F20" s="16" t="e">
        <f t="array" ref="F20">SUM(IF($D$6:$D$23=D20,$E$6:$E$23,0))/SUM(IF($D$6:$D$23=D20,1,0))</f>
        <v>#N/A</v>
      </c>
      <c r="G20" s="16" t="e">
        <f t="shared" si="0"/>
        <v>#N/A</v>
      </c>
      <c r="H20" s="15">
        <f t="array" ref="H20">IF(D20&lt;&gt;"",SUM(IF($D$6:$D$23=D20,IF($E$6:$E$23&lt;E20,2,IF($E$6:$E$23=E20,1,0)),0))-1,0)</f>
        <v>0</v>
      </c>
      <c r="I20" s="16" t="e">
        <f>F20+INDEX('after session 3'!I$6:I$23,$N20)</f>
        <v>#N/A</v>
      </c>
      <c r="J20" s="16" t="e">
        <f>G20+INDEX('after session 3'!J$6:J$23,$N20)</f>
        <v>#N/A</v>
      </c>
      <c r="K20" s="15" t="e">
        <f>H20+INDEX('after session 3'!K$6:K$23,$N20)</f>
        <v>#N/A</v>
      </c>
      <c r="L20" s="22" t="str">
        <f t="array" ref="L20">IF(ISTEXT(B20),SUM(IF(ISTEXT($B$6:$B$23),IF($K$6:$K$23&gt;K20,1,IF($K$6:$K$23=K20,IF($J$6:$J$23&gt;J20,1,IF($J$6:$J$23=J20,0.5,0)),0)),0))+0.5,"")</f>
        <v/>
      </c>
      <c r="N20" s="1">
        <f>MATCH(ROW()-ROW($A$5),'after session 3'!$U$6:$U$23,0)</f>
        <v>8</v>
      </c>
      <c r="O20" s="1">
        <f t="array" ref="O20">SUM(IF($L$6:$L$23&lt;L20,1,IF($L$6:$L$23&gt;L20,0,IF(ROW($A$6:$A$23)&lt;ROW(),1,0))))</f>
        <v>14</v>
      </c>
      <c r="Q20" s="1"/>
    </row>
    <row r="21" spans="1:17" x14ac:dyDescent="0.2">
      <c r="A21" s="22" t="e">
        <f>INDEX('after session 3'!$A$6:$A$23,N21)</f>
        <v>#N/A</v>
      </c>
      <c r="B21" s="23" t="e">
        <f>VLOOKUP(A21,'before session 1'!$D$6:$E$23,2,FALSE)</f>
        <v>#N/A</v>
      </c>
      <c r="C21" s="15" t="str">
        <f>INDEX('after session 3'!N$6:N$23,$N21)</f>
        <v/>
      </c>
      <c r="D21" s="15" t="str">
        <f>INDEX('after session 3'!O$6:O$23,$N21)</f>
        <v/>
      </c>
      <c r="E21" s="11"/>
      <c r="F21" s="16" t="e">
        <f t="array" ref="F21">SUM(IF($D$6:$D$23=D21,$E$6:$E$23,0))/SUM(IF($D$6:$D$23=D21,1,0))</f>
        <v>#N/A</v>
      </c>
      <c r="G21" s="16" t="e">
        <f t="shared" si="0"/>
        <v>#N/A</v>
      </c>
      <c r="H21" s="15">
        <f t="array" ref="H21">IF(D21&lt;&gt;"",SUM(IF($D$6:$D$23=D21,IF($E$6:$E$23&lt;E21,2,IF($E$6:$E$23=E21,1,0)),0))-1,0)</f>
        <v>0</v>
      </c>
      <c r="I21" s="16" t="e">
        <f>F21+INDEX('after session 3'!I$6:I$23,$N21)</f>
        <v>#N/A</v>
      </c>
      <c r="J21" s="16" t="e">
        <f>G21+INDEX('after session 3'!J$6:J$23,$N21)</f>
        <v>#N/A</v>
      </c>
      <c r="K21" s="15" t="e">
        <f>H21+INDEX('after session 3'!K$6:K$23,$N21)</f>
        <v>#N/A</v>
      </c>
      <c r="L21" s="22" t="str">
        <f t="array" ref="L21">IF(ISTEXT(B21),SUM(IF(ISTEXT($B$6:$B$23),IF($K$6:$K$23&gt;K21,1,IF($K$6:$K$23=K21,IF($J$6:$J$23&gt;J21,1,IF($J$6:$J$23=J21,0.5,0)),0)),0))+0.5,"")</f>
        <v/>
      </c>
      <c r="N21" s="1">
        <f>MATCH(ROW()-ROW($A$5),'after session 3'!$U$6:$U$23,0)</f>
        <v>3</v>
      </c>
      <c r="O21" s="1">
        <f t="array" ref="O21">SUM(IF($L$6:$L$23&lt;L21,1,IF($L$6:$L$23&gt;L21,0,IF(ROW($A$6:$A$23)&lt;ROW(),1,0))))</f>
        <v>15</v>
      </c>
      <c r="Q21" s="1"/>
    </row>
    <row r="22" spans="1:17" x14ac:dyDescent="0.2">
      <c r="A22" s="22" t="e">
        <f>INDEX('after session 3'!$A$6:$A$23,N22)</f>
        <v>#N/A</v>
      </c>
      <c r="B22" s="23" t="e">
        <f>VLOOKUP(A22,'before session 1'!$D$6:$E$23,2,FALSE)</f>
        <v>#N/A</v>
      </c>
      <c r="C22" s="15" t="str">
        <f>INDEX('after session 3'!N$6:N$23,$N22)</f>
        <v/>
      </c>
      <c r="D22" s="15" t="str">
        <f>INDEX('after session 3'!O$6:O$23,$N22)</f>
        <v/>
      </c>
      <c r="E22" s="11"/>
      <c r="F22" s="16" t="e">
        <f t="array" ref="F22">SUM(IF($D$6:$D$23=D22,$E$6:$E$23,0))/SUM(IF($D$6:$D$23=D22,1,0))</f>
        <v>#N/A</v>
      </c>
      <c r="G22" s="16" t="e">
        <f t="shared" si="0"/>
        <v>#N/A</v>
      </c>
      <c r="H22" s="15">
        <f t="array" ref="H22">IF(D22&lt;&gt;"",SUM(IF($D$6:$D$23=D22,IF($E$6:$E$23&lt;E22,2,IF($E$6:$E$23=E22,1,0)),0))-1,0)</f>
        <v>0</v>
      </c>
      <c r="I22" s="16" t="e">
        <f>F22+INDEX('after session 3'!I$6:I$23,$N22)</f>
        <v>#N/A</v>
      </c>
      <c r="J22" s="16" t="e">
        <f>G22+INDEX('after session 3'!J$6:J$23,$N22)</f>
        <v>#N/A</v>
      </c>
      <c r="K22" s="15" t="e">
        <f>H22+INDEX('after session 3'!K$6:K$23,$N22)</f>
        <v>#N/A</v>
      </c>
      <c r="L22" s="22" t="str">
        <f t="array" ref="L22">IF(ISTEXT(B22),SUM(IF(ISTEXT($B$6:$B$23),IF($K$6:$K$23&gt;K22,1,IF($K$6:$K$23=K22,IF($J$6:$J$23&gt;J22,1,IF($J$6:$J$23=J22,0.5,0)),0)),0))+0.5,"")</f>
        <v/>
      </c>
      <c r="N22" s="1">
        <f>MATCH(ROW()-ROW($A$5),'after session 3'!$U$6:$U$23,0)</f>
        <v>6</v>
      </c>
      <c r="O22" s="1">
        <f t="array" ref="O22">SUM(IF($L$6:$L$23&lt;L22,1,IF($L$6:$L$23&gt;L22,0,IF(ROW($A$6:$A$23)&lt;ROW(),1,0))))</f>
        <v>16</v>
      </c>
      <c r="Q22" s="1"/>
    </row>
    <row r="23" spans="1:17" x14ac:dyDescent="0.2">
      <c r="A23" s="22" t="e">
        <f>INDEX('after session 3'!$A$6:$A$23,N23)</f>
        <v>#N/A</v>
      </c>
      <c r="B23" s="23" t="e">
        <f>VLOOKUP(A23,'before session 1'!$D$6:$E$23,2,FALSE)</f>
        <v>#N/A</v>
      </c>
      <c r="C23" s="15" t="str">
        <f>INDEX('after session 3'!N$6:N$23,$N23)</f>
        <v/>
      </c>
      <c r="D23" s="15" t="str">
        <f>INDEX('after session 3'!O$6:O$23,$N23)</f>
        <v/>
      </c>
      <c r="E23" s="11"/>
      <c r="F23" s="16" t="e">
        <f t="array" ref="F23">SUM(IF($D$6:$D$23=D23,$E$6:$E$23,0))/SUM(IF($D$6:$D$23=D23,1,0))</f>
        <v>#N/A</v>
      </c>
      <c r="G23" s="16" t="e">
        <f t="shared" si="0"/>
        <v>#N/A</v>
      </c>
      <c r="H23" s="15">
        <f t="array" ref="H23">IF(D23&lt;&gt;"",SUM(IF($D$6:$D$23=D23,IF($E$6:$E$23&lt;E23,2,IF($E$6:$E$23=E23,1,0)),0))-1,0)</f>
        <v>0</v>
      </c>
      <c r="I23" s="16" t="e">
        <f>F23+INDEX('after session 3'!I$6:I$23,$N23)</f>
        <v>#N/A</v>
      </c>
      <c r="J23" s="16" t="e">
        <f>G23+INDEX('after session 3'!J$6:J$23,$N23)</f>
        <v>#N/A</v>
      </c>
      <c r="K23" s="15" t="e">
        <f>H23+INDEX('after session 3'!K$6:K$23,$N23)</f>
        <v>#N/A</v>
      </c>
      <c r="L23" s="22" t="str">
        <f t="array" ref="L23">IF(ISTEXT(B23),SUM(IF(ISTEXT($B$6:$B$23),IF($K$6:$K$23&gt;K23,1,IF($K$6:$K$23=K23,IF($J$6:$J$23&gt;J23,1,IF($J$6:$J$23=J23,0.5,0)),0)),0))+0.5,"")</f>
        <v/>
      </c>
      <c r="N23" s="1">
        <f>MATCH(ROW()-ROW($A$5),'after session 3'!$U$6:$U$23,0)</f>
        <v>9</v>
      </c>
      <c r="O23" s="1">
        <f t="array" ref="O23">SUM(IF($L$6:$L$23&lt;L23,1,IF($L$6:$L$23&gt;L23,0,IF(ROW($A$6:$A$23)&lt;ROW(),1,0))))</f>
        <v>17</v>
      </c>
      <c r="Q23" s="1"/>
    </row>
  </sheetData>
  <sheetProtection sheet="1" objects="1" scenarios="1"/>
  <phoneticPr fontId="3" type="noConversion"/>
  <pageMargins left="0.75" right="0.75" top="1" bottom="1" header="0.5" footer="0.5"/>
  <pageSetup paperSize="9" scale="9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workbookViewId="0"/>
  </sheetViews>
  <sheetFormatPr defaultRowHeight="12.75" x14ac:dyDescent="0.2"/>
  <cols>
    <col min="1" max="1" width="9.140625" style="2"/>
    <col min="2" max="2" width="28.28515625" style="2" customWidth="1"/>
    <col min="3" max="3" width="4.7109375" style="2" customWidth="1"/>
    <col min="4" max="4" width="6.7109375" style="2" customWidth="1"/>
    <col min="5" max="5" width="4.5703125" style="2" customWidth="1"/>
    <col min="6" max="6" width="7.5703125" style="2" customWidth="1"/>
    <col min="7" max="7" width="5" style="2" customWidth="1"/>
    <col min="8" max="8" width="7.28515625" style="2" customWidth="1"/>
    <col min="9" max="9" width="4.85546875" style="2" customWidth="1"/>
    <col min="10" max="10" width="7.28515625" style="2" customWidth="1"/>
    <col min="11" max="11" width="9.140625" style="51"/>
    <col min="12" max="16384" width="9.140625" style="2"/>
  </cols>
  <sheetData>
    <row r="1" spans="1:14" x14ac:dyDescent="0.2">
      <c r="M1" s="1" t="s">
        <v>51</v>
      </c>
    </row>
    <row r="2" spans="1:14" x14ac:dyDescent="0.2">
      <c r="A2" s="40"/>
      <c r="B2" s="19"/>
      <c r="C2" s="18" t="s">
        <v>86</v>
      </c>
      <c r="D2" s="5"/>
      <c r="E2" s="18" t="s">
        <v>86</v>
      </c>
      <c r="F2" s="5"/>
      <c r="G2" s="18" t="s">
        <v>86</v>
      </c>
      <c r="H2" s="5"/>
      <c r="I2" s="18" t="s">
        <v>86</v>
      </c>
      <c r="J2" s="5"/>
      <c r="K2" s="49" t="s">
        <v>87</v>
      </c>
      <c r="M2" s="1" t="s">
        <v>55</v>
      </c>
      <c r="N2" s="1" t="s">
        <v>88</v>
      </c>
    </row>
    <row r="3" spans="1:14" x14ac:dyDescent="0.2">
      <c r="A3" s="39" t="s">
        <v>68</v>
      </c>
      <c r="B3" s="41" t="s">
        <v>56</v>
      </c>
      <c r="C3" s="26" t="s">
        <v>89</v>
      </c>
      <c r="D3" s="37"/>
      <c r="E3" s="26" t="s">
        <v>90</v>
      </c>
      <c r="F3" s="37"/>
      <c r="G3" s="26" t="s">
        <v>91</v>
      </c>
      <c r="H3" s="37"/>
      <c r="I3" s="26" t="s">
        <v>92</v>
      </c>
      <c r="J3" s="37"/>
      <c r="K3" s="39" t="s">
        <v>45</v>
      </c>
      <c r="M3" s="1" t="s">
        <v>70</v>
      </c>
    </row>
    <row r="4" spans="1:14" x14ac:dyDescent="0.2">
      <c r="A4" s="21"/>
      <c r="B4" s="42"/>
      <c r="C4" s="8" t="s">
        <v>74</v>
      </c>
      <c r="D4" s="10" t="s">
        <v>93</v>
      </c>
      <c r="E4" s="8" t="s">
        <v>74</v>
      </c>
      <c r="F4" s="10" t="s">
        <v>93</v>
      </c>
      <c r="G4" s="8" t="s">
        <v>74</v>
      </c>
      <c r="H4" s="10" t="s">
        <v>93</v>
      </c>
      <c r="I4" s="8" t="s">
        <v>74</v>
      </c>
      <c r="J4" s="10" t="s">
        <v>93</v>
      </c>
      <c r="K4" s="21"/>
      <c r="M4" s="1" t="s">
        <v>64</v>
      </c>
    </row>
    <row r="5" spans="1:14" x14ac:dyDescent="0.2">
      <c r="A5" s="22" t="str">
        <f>IF(ISTEXT(VLOOKUP(N5,'before session 1'!$D$6:$E$23,2,FALSE)),N5,"")</f>
        <v/>
      </c>
      <c r="B5" s="23" t="str">
        <f>IF(ISNUMBER(A5),VLOOKUP(A5,'before session 1'!$D$6:$E$23,2,FALSE),"")</f>
        <v/>
      </c>
      <c r="C5" s="50" t="str">
        <f>IF(ISNUMBER($A5),INDEX('after session 1'!$H$6:$H$23,MATCH(result!$A5,'after session 1'!$A$6:$A$23,0)),"")</f>
        <v/>
      </c>
      <c r="D5" s="25" t="str">
        <f>IF(ISNUMBER($A5),INDEX('after session 1'!$G$6:$G$23,MATCH(result!$A5,'after session 1'!$A$6:$A$23,0)),"")</f>
        <v/>
      </c>
      <c r="E5" s="50" t="str">
        <f>IF(ISNUMBER($A5),INDEX('after session 2'!$K$6:$K$23,MATCH(result!$A5,'after session 2'!$A$6:$A$23,0)),"")</f>
        <v/>
      </c>
      <c r="F5" s="25" t="str">
        <f>IF(ISNUMBER($A5),INDEX('after session 2'!$J$6:$J$23,MATCH(result!$A5,'after session 2'!$A$6:$A$23,0)),"")</f>
        <v/>
      </c>
      <c r="G5" s="50" t="str">
        <f>IF(ISNUMBER($A5),INDEX('after session 3'!$K$6:$K$23,MATCH(result!$A5,'after session 3'!$A$6:$A$23,0)),"")</f>
        <v/>
      </c>
      <c r="H5" s="25" t="str">
        <f>IF(ISNUMBER($A5),INDEX('after session 3'!$J$6:$J$23,MATCH(result!$A5,'after session 3'!$A$6:$A$23,0)),"")</f>
        <v/>
      </c>
      <c r="I5" s="50" t="str">
        <f>IF(ISNUMBER($A5),INDEX('after session 4'!$K$6:$K$23,MATCH(result!$A5,'after session 4'!$A$6:$A$23,0)),"")</f>
        <v/>
      </c>
      <c r="J5" s="25" t="str">
        <f>IF(ISNUMBER($A5),INDEX('after session 4'!$J$6:$J$23,MATCH(result!$A5,'after session 4'!$A$6:$A$23,0)),"")</f>
        <v/>
      </c>
      <c r="K5" s="22" t="str">
        <f>IF(ISNUMBER($A5),INDEX('after session 4'!$L$6:$L$23,MATCH(result!$A5,'after session 4'!$A$6:$A$23,0)),"")</f>
        <v/>
      </c>
      <c r="M5" s="1">
        <f>MATCH(ROW()-ROW($A$5),'after session 4'!$O$6:$O$23,0)</f>
        <v>1</v>
      </c>
      <c r="N5" s="57" t="e">
        <f>INDEX('after session 4'!$A$6:$A$23,M5)</f>
        <v>#N/A</v>
      </c>
    </row>
    <row r="6" spans="1:14" x14ac:dyDescent="0.2">
      <c r="A6" s="22" t="str">
        <f>IF(ISTEXT(VLOOKUP(N6,'before session 1'!$D$6:$E$23,2,FALSE)),N6,"")</f>
        <v/>
      </c>
      <c r="B6" s="23" t="str">
        <f>IF(ISNUMBER(A6),VLOOKUP(A6,'before session 1'!$D$6:$E$23,2,FALSE),"")</f>
        <v/>
      </c>
      <c r="C6" s="50" t="str">
        <f>IF(ISNUMBER($A6),INDEX('after session 1'!$H$6:$H$23,MATCH(result!A6,'after session 1'!$A$6:$A$23,0)),"")</f>
        <v/>
      </c>
      <c r="D6" s="25" t="str">
        <f>IF(ISNUMBER($A6),INDEX('after session 1'!$G$6:$G$23,MATCH(result!A6,'after session 1'!$A$6:$A$23,0)),"")</f>
        <v/>
      </c>
      <c r="E6" s="50" t="str">
        <f>IF(ISNUMBER($A6),INDEX('after session 2'!$K$6:$K$23,MATCH(result!$A6,'after session 2'!$A$6:$A$23,0)),"")</f>
        <v/>
      </c>
      <c r="F6" s="25" t="str">
        <f>IF(ISNUMBER($A6),INDEX('after session 2'!$J$6:$J$23,MATCH(result!$A6,'after session 2'!$A$6:$A$23,0)),"")</f>
        <v/>
      </c>
      <c r="G6" s="50" t="str">
        <f>IF(ISNUMBER($A6),INDEX('after session 3'!$K$6:$K$23,MATCH(result!$A6,'after session 3'!$A$6:$A$23,0)),"")</f>
        <v/>
      </c>
      <c r="H6" s="25" t="str">
        <f>IF(ISNUMBER($A6),INDEX('after session 3'!$J$6:$J$23,MATCH(result!$A6,'after session 3'!$A$6:$A$23,0)),"")</f>
        <v/>
      </c>
      <c r="I6" s="50" t="str">
        <f>IF(ISNUMBER($A6),INDEX('after session 4'!$K$6:$K$23,MATCH(result!$A6,'after session 4'!$A$6:$A$23,0)),"")</f>
        <v/>
      </c>
      <c r="J6" s="25" t="str">
        <f>IF(ISNUMBER($A6),INDEX('after session 4'!$J$6:$J$23,MATCH(result!$A6,'after session 4'!$A$6:$A$23,0)),"")</f>
        <v/>
      </c>
      <c r="K6" s="22" t="str">
        <f>IF(ISNUMBER($A6),INDEX('after session 4'!$L$6:$L$23,MATCH(result!$A6,'after session 4'!$A$6:$A$23,0)),"")</f>
        <v/>
      </c>
      <c r="M6" s="1">
        <f>MATCH(ROW()-ROW($A$5),'after session 4'!$O$6:$O$23,0)</f>
        <v>2</v>
      </c>
      <c r="N6" s="57" t="e">
        <f>INDEX('after session 4'!$A$6:$A$23,M6)</f>
        <v>#N/A</v>
      </c>
    </row>
    <row r="7" spans="1:14" x14ac:dyDescent="0.2">
      <c r="A7" s="22" t="str">
        <f>IF(ISTEXT(VLOOKUP(N7,'before session 1'!$D$6:$E$23,2,FALSE)),N7,"")</f>
        <v/>
      </c>
      <c r="B7" s="23" t="str">
        <f>IF(ISNUMBER(A7),VLOOKUP(A7,'before session 1'!$D$6:$E$23,2,FALSE),"")</f>
        <v/>
      </c>
      <c r="C7" s="50" t="str">
        <f>IF(ISNUMBER($A7),INDEX('after session 1'!$H$6:$H$23,MATCH(result!A7,'after session 1'!$A$6:$A$23,0)),"")</f>
        <v/>
      </c>
      <c r="D7" s="25" t="str">
        <f>IF(ISNUMBER($A7),INDEX('after session 1'!$G$6:$G$23,MATCH(result!A7,'after session 1'!$A$6:$A$23,0)),"")</f>
        <v/>
      </c>
      <c r="E7" s="50" t="str">
        <f>IF(ISNUMBER($A7),INDEX('after session 2'!$K$6:$K$23,MATCH(result!$A7,'after session 2'!$A$6:$A$23,0)),"")</f>
        <v/>
      </c>
      <c r="F7" s="25" t="str">
        <f>IF(ISNUMBER($A7),INDEX('after session 2'!$J$6:$J$23,MATCH(result!$A7,'after session 2'!$A$6:$A$23,0)),"")</f>
        <v/>
      </c>
      <c r="G7" s="50" t="str">
        <f>IF(ISNUMBER($A7),INDEX('after session 3'!$K$6:$K$23,MATCH(result!$A7,'after session 3'!$A$6:$A$23,0)),"")</f>
        <v/>
      </c>
      <c r="H7" s="25" t="str">
        <f>IF(ISNUMBER($A7),INDEX('after session 3'!$J$6:$J$23,MATCH(result!$A7,'after session 3'!$A$6:$A$23,0)),"")</f>
        <v/>
      </c>
      <c r="I7" s="50" t="str">
        <f>IF(ISNUMBER($A7),INDEX('after session 4'!$K$6:$K$23,MATCH(result!$A7,'after session 4'!$A$6:$A$23,0)),"")</f>
        <v/>
      </c>
      <c r="J7" s="25" t="str">
        <f>IF(ISNUMBER($A7),INDEX('after session 4'!$J$6:$J$23,MATCH(result!$A7,'after session 4'!$A$6:$A$23,0)),"")</f>
        <v/>
      </c>
      <c r="K7" s="22" t="str">
        <f>IF(ISNUMBER($A7),INDEX('after session 4'!$L$6:$L$23,MATCH(result!$A7,'after session 4'!$A$6:$A$23,0)),"")</f>
        <v/>
      </c>
      <c r="M7" s="1">
        <f>MATCH(ROW()-ROW($A$5),'after session 4'!$O$6:$O$23,0)</f>
        <v>3</v>
      </c>
      <c r="N7" s="57" t="e">
        <f>INDEX('after session 4'!$A$6:$A$23,M7)</f>
        <v>#N/A</v>
      </c>
    </row>
    <row r="8" spans="1:14" x14ac:dyDescent="0.2">
      <c r="A8" s="22" t="str">
        <f>IF(ISTEXT(VLOOKUP(N8,'before session 1'!$D$6:$E$23,2,FALSE)),N8,"")</f>
        <v/>
      </c>
      <c r="B8" s="23" t="str">
        <f>IF(ISNUMBER(A8),VLOOKUP(A8,'before session 1'!$D$6:$E$23,2,FALSE),"")</f>
        <v/>
      </c>
      <c r="C8" s="50" t="str">
        <f>IF(ISNUMBER($A8),INDEX('after session 1'!$H$6:$H$23,MATCH(result!A8,'after session 1'!$A$6:$A$23,0)),"")</f>
        <v/>
      </c>
      <c r="D8" s="25" t="str">
        <f>IF(ISNUMBER($A8),INDEX('after session 1'!$G$6:$G$23,MATCH(result!A8,'after session 1'!$A$6:$A$23,0)),"")</f>
        <v/>
      </c>
      <c r="E8" s="50" t="str">
        <f>IF(ISNUMBER($A8),INDEX('after session 2'!$K$6:$K$23,MATCH(result!$A8,'after session 2'!$A$6:$A$23,0)),"")</f>
        <v/>
      </c>
      <c r="F8" s="25" t="str">
        <f>IF(ISNUMBER($A8),INDEX('after session 2'!$J$6:$J$23,MATCH(result!$A8,'after session 2'!$A$6:$A$23,0)),"")</f>
        <v/>
      </c>
      <c r="G8" s="50" t="str">
        <f>IF(ISNUMBER($A8),INDEX('after session 3'!$K$6:$K$23,MATCH(result!$A8,'after session 3'!$A$6:$A$23,0)),"")</f>
        <v/>
      </c>
      <c r="H8" s="25" t="str">
        <f>IF(ISNUMBER($A8),INDEX('after session 3'!$J$6:$J$23,MATCH(result!$A8,'after session 3'!$A$6:$A$23,0)),"")</f>
        <v/>
      </c>
      <c r="I8" s="50" t="str">
        <f>IF(ISNUMBER($A8),INDEX('after session 4'!$K$6:$K$23,MATCH(result!$A8,'after session 4'!$A$6:$A$23,0)),"")</f>
        <v/>
      </c>
      <c r="J8" s="25" t="str">
        <f>IF(ISNUMBER($A8),INDEX('after session 4'!$J$6:$J$23,MATCH(result!$A8,'after session 4'!$A$6:$A$23,0)),"")</f>
        <v/>
      </c>
      <c r="K8" s="22" t="str">
        <f>IF(ISNUMBER($A8),INDEX('after session 4'!$L$6:$L$23,MATCH(result!$A8,'after session 4'!$A$6:$A$23,0)),"")</f>
        <v/>
      </c>
      <c r="M8" s="1">
        <f>MATCH(ROW()-ROW($A$5),'after session 4'!$O$6:$O$23,0)</f>
        <v>4</v>
      </c>
      <c r="N8" s="57" t="e">
        <f>INDEX('after session 4'!$A$6:$A$23,M8)</f>
        <v>#N/A</v>
      </c>
    </row>
    <row r="9" spans="1:14" x14ac:dyDescent="0.2">
      <c r="A9" s="22" t="str">
        <f>IF(ISTEXT(VLOOKUP(N9,'before session 1'!$D$6:$E$23,2,FALSE)),N9,"")</f>
        <v/>
      </c>
      <c r="B9" s="23" t="str">
        <f>IF(ISNUMBER(A9),VLOOKUP(A9,'before session 1'!$D$6:$E$23,2,FALSE),"")</f>
        <v/>
      </c>
      <c r="C9" s="50" t="str">
        <f>IF(ISNUMBER($A9),INDEX('after session 1'!$H$6:$H$23,MATCH(result!A9,'after session 1'!$A$6:$A$23,0)),"")</f>
        <v/>
      </c>
      <c r="D9" s="25" t="str">
        <f>IF(ISNUMBER($A9),INDEX('after session 1'!$G$6:$G$23,MATCH(result!A9,'after session 1'!$A$6:$A$23,0)),"")</f>
        <v/>
      </c>
      <c r="E9" s="50" t="str">
        <f>IF(ISNUMBER($A9),INDEX('after session 2'!$K$6:$K$23,MATCH(result!$A9,'after session 2'!$A$6:$A$23,0)),"")</f>
        <v/>
      </c>
      <c r="F9" s="25" t="str">
        <f>IF(ISNUMBER($A9),INDEX('after session 2'!$J$6:$J$23,MATCH(result!$A9,'after session 2'!$A$6:$A$23,0)),"")</f>
        <v/>
      </c>
      <c r="G9" s="50" t="str">
        <f>IF(ISNUMBER($A9),INDEX('after session 3'!$K$6:$K$23,MATCH(result!$A9,'after session 3'!$A$6:$A$23,0)),"")</f>
        <v/>
      </c>
      <c r="H9" s="25" t="str">
        <f>IF(ISNUMBER($A9),INDEX('after session 3'!$J$6:$J$23,MATCH(result!$A9,'after session 3'!$A$6:$A$23,0)),"")</f>
        <v/>
      </c>
      <c r="I9" s="50" t="str">
        <f>IF(ISNUMBER($A9),INDEX('after session 4'!$K$6:$K$23,MATCH(result!$A9,'after session 4'!$A$6:$A$23,0)),"")</f>
        <v/>
      </c>
      <c r="J9" s="25" t="str">
        <f>IF(ISNUMBER($A9),INDEX('after session 4'!$J$6:$J$23,MATCH(result!$A9,'after session 4'!$A$6:$A$23,0)),"")</f>
        <v/>
      </c>
      <c r="K9" s="22" t="str">
        <f>IF(ISNUMBER($A9),INDEX('after session 4'!$L$6:$L$23,MATCH(result!$A9,'after session 4'!$A$6:$A$23,0)),"")</f>
        <v/>
      </c>
      <c r="M9" s="1">
        <f>MATCH(ROW()-ROW($A$5),'after session 4'!$O$6:$O$23,0)</f>
        <v>5</v>
      </c>
      <c r="N9" s="57" t="e">
        <f>INDEX('after session 4'!$A$6:$A$23,M9)</f>
        <v>#N/A</v>
      </c>
    </row>
    <row r="10" spans="1:14" x14ac:dyDescent="0.2">
      <c r="A10" s="22" t="str">
        <f>IF(ISTEXT(VLOOKUP(N10,'before session 1'!$D$6:$E$23,2,FALSE)),N10,"")</f>
        <v/>
      </c>
      <c r="B10" s="23" t="str">
        <f>IF(ISNUMBER(A10),VLOOKUP(A10,'before session 1'!$D$6:$E$23,2,FALSE),"")</f>
        <v/>
      </c>
      <c r="C10" s="50" t="str">
        <f>IF(ISNUMBER($A10),INDEX('after session 1'!$H$6:$H$23,MATCH(result!A10,'after session 1'!$A$6:$A$23,0)),"")</f>
        <v/>
      </c>
      <c r="D10" s="25" t="str">
        <f>IF(ISNUMBER($A10),INDEX('after session 1'!$G$6:$G$23,MATCH(result!A10,'after session 1'!$A$6:$A$23,0)),"")</f>
        <v/>
      </c>
      <c r="E10" s="50" t="str">
        <f>IF(ISNUMBER($A10),INDEX('after session 2'!$K$6:$K$23,MATCH(result!$A10,'after session 2'!$A$6:$A$23,0)),"")</f>
        <v/>
      </c>
      <c r="F10" s="25" t="str">
        <f>IF(ISNUMBER($A10),INDEX('after session 2'!$J$6:$J$23,MATCH(result!$A10,'after session 2'!$A$6:$A$23,0)),"")</f>
        <v/>
      </c>
      <c r="G10" s="50" t="str">
        <f>IF(ISNUMBER($A10),INDEX('after session 3'!$K$6:$K$23,MATCH(result!$A10,'after session 3'!$A$6:$A$23,0)),"")</f>
        <v/>
      </c>
      <c r="H10" s="25" t="str">
        <f>IF(ISNUMBER($A10),INDEX('after session 3'!$J$6:$J$23,MATCH(result!$A10,'after session 3'!$A$6:$A$23,0)),"")</f>
        <v/>
      </c>
      <c r="I10" s="50" t="str">
        <f>IF(ISNUMBER($A10),INDEX('after session 4'!$K$6:$K$23,MATCH(result!$A10,'after session 4'!$A$6:$A$23,0)),"")</f>
        <v/>
      </c>
      <c r="J10" s="25" t="str">
        <f>IF(ISNUMBER($A10),INDEX('after session 4'!$J$6:$J$23,MATCH(result!$A10,'after session 4'!$A$6:$A$23,0)),"")</f>
        <v/>
      </c>
      <c r="K10" s="22" t="str">
        <f>IF(ISNUMBER($A10),INDEX('after session 4'!$L$6:$L$23,MATCH(result!$A10,'after session 4'!$A$6:$A$23,0)),"")</f>
        <v/>
      </c>
      <c r="M10" s="1">
        <f>MATCH(ROW()-ROW($A$5),'after session 4'!$O$6:$O$23,0)</f>
        <v>6</v>
      </c>
      <c r="N10" s="57" t="e">
        <f>INDEX('after session 4'!$A$6:$A$23,M10)</f>
        <v>#N/A</v>
      </c>
    </row>
    <row r="11" spans="1:14" x14ac:dyDescent="0.2">
      <c r="A11" s="22" t="str">
        <f>IF(ISTEXT(VLOOKUP(N11,'before session 1'!$D$6:$E$23,2,FALSE)),N11,"")</f>
        <v/>
      </c>
      <c r="B11" s="23" t="str">
        <f>IF(ISNUMBER(A11),VLOOKUP(A11,'before session 1'!$D$6:$E$23,2,FALSE),"")</f>
        <v/>
      </c>
      <c r="C11" s="50" t="str">
        <f>IF(ISNUMBER($A11),INDEX('after session 1'!$H$6:$H$23,MATCH(result!A11,'after session 1'!$A$6:$A$23,0)),"")</f>
        <v/>
      </c>
      <c r="D11" s="25" t="str">
        <f>IF(ISNUMBER($A11),INDEX('after session 1'!$G$6:$G$23,MATCH(result!A11,'after session 1'!$A$6:$A$23,0)),"")</f>
        <v/>
      </c>
      <c r="E11" s="50" t="str">
        <f>IF(ISNUMBER($A11),INDEX('after session 2'!$K$6:$K$23,MATCH(result!$A11,'after session 2'!$A$6:$A$23,0)),"")</f>
        <v/>
      </c>
      <c r="F11" s="25" t="str">
        <f>IF(ISNUMBER($A11),INDEX('after session 2'!$J$6:$J$23,MATCH(result!$A11,'after session 2'!$A$6:$A$23,0)),"")</f>
        <v/>
      </c>
      <c r="G11" s="50" t="str">
        <f>IF(ISNUMBER($A11),INDEX('after session 3'!$K$6:$K$23,MATCH(result!$A11,'after session 3'!$A$6:$A$23,0)),"")</f>
        <v/>
      </c>
      <c r="H11" s="25" t="str">
        <f>IF(ISNUMBER($A11),INDEX('after session 3'!$J$6:$J$23,MATCH(result!$A11,'after session 3'!$A$6:$A$23,0)),"")</f>
        <v/>
      </c>
      <c r="I11" s="50" t="str">
        <f>IF(ISNUMBER($A11),INDEX('after session 4'!$K$6:$K$23,MATCH(result!$A11,'after session 4'!$A$6:$A$23,0)),"")</f>
        <v/>
      </c>
      <c r="J11" s="25" t="str">
        <f>IF(ISNUMBER($A11),INDEX('after session 4'!$J$6:$J$23,MATCH(result!$A11,'after session 4'!$A$6:$A$23,0)),"")</f>
        <v/>
      </c>
      <c r="K11" s="22" t="str">
        <f>IF(ISNUMBER($A11),INDEX('after session 4'!$L$6:$L$23,MATCH(result!$A11,'after session 4'!$A$6:$A$23,0)),"")</f>
        <v/>
      </c>
      <c r="M11" s="1">
        <f>MATCH(ROW()-ROW($A$5),'after session 4'!$O$6:$O$23,0)</f>
        <v>7</v>
      </c>
      <c r="N11" s="57" t="e">
        <f>INDEX('after session 4'!$A$6:$A$23,M11)</f>
        <v>#N/A</v>
      </c>
    </row>
    <row r="12" spans="1:14" x14ac:dyDescent="0.2">
      <c r="A12" s="22" t="str">
        <f>IF(ISTEXT(VLOOKUP(N12,'before session 1'!$D$6:$E$23,2,FALSE)),N12,"")</f>
        <v/>
      </c>
      <c r="B12" s="23" t="str">
        <f>IF(ISNUMBER(A12),VLOOKUP(A12,'before session 1'!$D$6:$E$23,2,FALSE),"")</f>
        <v/>
      </c>
      <c r="C12" s="50" t="str">
        <f>IF(ISNUMBER($A12),INDEX('after session 1'!$H$6:$H$23,MATCH(result!A12,'after session 1'!$A$6:$A$23,0)),"")</f>
        <v/>
      </c>
      <c r="D12" s="25" t="str">
        <f>IF(ISNUMBER($A12),INDEX('after session 1'!$G$6:$G$23,MATCH(result!A12,'after session 1'!$A$6:$A$23,0)),"")</f>
        <v/>
      </c>
      <c r="E12" s="50" t="str">
        <f>IF(ISNUMBER($A12),INDEX('after session 2'!$K$6:$K$23,MATCH(result!$A12,'after session 2'!$A$6:$A$23,0)),"")</f>
        <v/>
      </c>
      <c r="F12" s="25" t="str">
        <f>IF(ISNUMBER($A12),INDEX('after session 2'!$J$6:$J$23,MATCH(result!$A12,'after session 2'!$A$6:$A$23,0)),"")</f>
        <v/>
      </c>
      <c r="G12" s="50" t="str">
        <f>IF(ISNUMBER($A12),INDEX('after session 3'!$K$6:$K$23,MATCH(result!$A12,'after session 3'!$A$6:$A$23,0)),"")</f>
        <v/>
      </c>
      <c r="H12" s="25" t="str">
        <f>IF(ISNUMBER($A12),INDEX('after session 3'!$J$6:$J$23,MATCH(result!$A12,'after session 3'!$A$6:$A$23,0)),"")</f>
        <v/>
      </c>
      <c r="I12" s="50" t="str">
        <f>IF(ISNUMBER($A12),INDEX('after session 4'!$K$6:$K$23,MATCH(result!$A12,'after session 4'!$A$6:$A$23,0)),"")</f>
        <v/>
      </c>
      <c r="J12" s="25" t="str">
        <f>IF(ISNUMBER($A12),INDEX('after session 4'!$J$6:$J$23,MATCH(result!$A12,'after session 4'!$A$6:$A$23,0)),"")</f>
        <v/>
      </c>
      <c r="K12" s="22" t="str">
        <f>IF(ISNUMBER($A12),INDEX('after session 4'!$L$6:$L$23,MATCH(result!$A12,'after session 4'!$A$6:$A$23,0)),"")</f>
        <v/>
      </c>
      <c r="M12" s="1">
        <f>MATCH(ROW()-ROW($A$5),'after session 4'!$O$6:$O$23,0)</f>
        <v>8</v>
      </c>
      <c r="N12" s="57" t="e">
        <f>INDEX('after session 4'!$A$6:$A$23,M12)</f>
        <v>#N/A</v>
      </c>
    </row>
    <row r="13" spans="1:14" x14ac:dyDescent="0.2">
      <c r="A13" s="22" t="str">
        <f>IF(ISTEXT(VLOOKUP(N13,'before session 1'!$D$6:$E$23,2,FALSE)),N13,"")</f>
        <v/>
      </c>
      <c r="B13" s="23" t="str">
        <f>IF(ISNUMBER(A13),VLOOKUP(A13,'before session 1'!$D$6:$E$23,2,FALSE),"")</f>
        <v/>
      </c>
      <c r="C13" s="50" t="str">
        <f>IF(ISNUMBER($A13),INDEX('after session 1'!$H$6:$H$23,MATCH(result!A13,'after session 1'!$A$6:$A$23,0)),"")</f>
        <v/>
      </c>
      <c r="D13" s="25" t="str">
        <f>IF(ISNUMBER($A13),INDEX('after session 1'!$G$6:$G$23,MATCH(result!A13,'after session 1'!$A$6:$A$23,0)),"")</f>
        <v/>
      </c>
      <c r="E13" s="50" t="str">
        <f>IF(ISNUMBER($A13),INDEX('after session 2'!$K$6:$K$23,MATCH(result!$A13,'after session 2'!$A$6:$A$23,0)),"")</f>
        <v/>
      </c>
      <c r="F13" s="25" t="str">
        <f>IF(ISNUMBER($A13),INDEX('after session 2'!$J$6:$J$23,MATCH(result!$A13,'after session 2'!$A$6:$A$23,0)),"")</f>
        <v/>
      </c>
      <c r="G13" s="50" t="str">
        <f>IF(ISNUMBER($A13),INDEX('after session 3'!$K$6:$K$23,MATCH(result!$A13,'after session 3'!$A$6:$A$23,0)),"")</f>
        <v/>
      </c>
      <c r="H13" s="25" t="str">
        <f>IF(ISNUMBER($A13),INDEX('after session 3'!$J$6:$J$23,MATCH(result!$A13,'after session 3'!$A$6:$A$23,0)),"")</f>
        <v/>
      </c>
      <c r="I13" s="50" t="str">
        <f>IF(ISNUMBER($A13),INDEX('after session 4'!$K$6:$K$23,MATCH(result!$A13,'after session 4'!$A$6:$A$23,0)),"")</f>
        <v/>
      </c>
      <c r="J13" s="25" t="str">
        <f>IF(ISNUMBER($A13),INDEX('after session 4'!$J$6:$J$23,MATCH(result!$A13,'after session 4'!$A$6:$A$23,0)),"")</f>
        <v/>
      </c>
      <c r="K13" s="22" t="str">
        <f>IF(ISNUMBER($A13),INDEX('after session 4'!$L$6:$L$23,MATCH(result!$A13,'after session 4'!$A$6:$A$23,0)),"")</f>
        <v/>
      </c>
      <c r="M13" s="1">
        <f>MATCH(ROW()-ROW($A$5),'after session 4'!$O$6:$O$23,0)</f>
        <v>9</v>
      </c>
      <c r="N13" s="57" t="e">
        <f>INDEX('after session 4'!$A$6:$A$23,M13)</f>
        <v>#N/A</v>
      </c>
    </row>
    <row r="14" spans="1:14" x14ac:dyDescent="0.2">
      <c r="A14" s="22" t="str">
        <f>IF(ISTEXT(VLOOKUP(N14,'before session 1'!$D$6:$E$23,2,FALSE)),N14,"")</f>
        <v/>
      </c>
      <c r="B14" s="23" t="str">
        <f>IF(ISNUMBER(A14),VLOOKUP(A14,'before session 1'!$D$6:$E$23,2,FALSE),"")</f>
        <v/>
      </c>
      <c r="C14" s="50" t="str">
        <f>IF(ISNUMBER($A14),INDEX('after session 1'!$H$6:$H$23,MATCH(result!A14,'after session 1'!$A$6:$A$23,0)),"")</f>
        <v/>
      </c>
      <c r="D14" s="25" t="str">
        <f>IF(ISNUMBER($A14),INDEX('after session 1'!$G$6:$G$23,MATCH(result!A14,'after session 1'!$A$6:$A$23,0)),"")</f>
        <v/>
      </c>
      <c r="E14" s="50" t="str">
        <f>IF(ISNUMBER($A14),INDEX('after session 2'!$K$6:$K$23,MATCH(result!$A14,'after session 2'!$A$6:$A$23,0)),"")</f>
        <v/>
      </c>
      <c r="F14" s="25" t="str">
        <f>IF(ISNUMBER($A14),INDEX('after session 2'!$J$6:$J$23,MATCH(result!$A14,'after session 2'!$A$6:$A$23,0)),"")</f>
        <v/>
      </c>
      <c r="G14" s="50" t="str">
        <f>IF(ISNUMBER($A14),INDEX('after session 3'!$K$6:$K$23,MATCH(result!$A14,'after session 3'!$A$6:$A$23,0)),"")</f>
        <v/>
      </c>
      <c r="H14" s="25" t="str">
        <f>IF(ISNUMBER($A14),INDEX('after session 3'!$J$6:$J$23,MATCH(result!$A14,'after session 3'!$A$6:$A$23,0)),"")</f>
        <v/>
      </c>
      <c r="I14" s="50" t="str">
        <f>IF(ISNUMBER($A14),INDEX('after session 4'!$K$6:$K$23,MATCH(result!$A14,'after session 4'!$A$6:$A$23,0)),"")</f>
        <v/>
      </c>
      <c r="J14" s="25" t="str">
        <f>IF(ISNUMBER($A14),INDEX('after session 4'!$J$6:$J$23,MATCH(result!$A14,'after session 4'!$A$6:$A$23,0)),"")</f>
        <v/>
      </c>
      <c r="K14" s="22" t="str">
        <f>IF(ISNUMBER($A14),INDEX('after session 4'!$L$6:$L$23,MATCH(result!$A14,'after session 4'!$A$6:$A$23,0)),"")</f>
        <v/>
      </c>
      <c r="M14" s="1">
        <f>MATCH(ROW()-ROW($A$5),'after session 4'!$O$6:$O$23,0)</f>
        <v>10</v>
      </c>
      <c r="N14" s="57" t="e">
        <f>INDEX('after session 4'!$A$6:$A$23,M14)</f>
        <v>#N/A</v>
      </c>
    </row>
    <row r="15" spans="1:14" x14ac:dyDescent="0.2">
      <c r="A15" s="22" t="str">
        <f>IF(ISTEXT(VLOOKUP(N15,'before session 1'!$D$6:$E$23,2,FALSE)),N15,"")</f>
        <v/>
      </c>
      <c r="B15" s="23" t="str">
        <f>IF(ISNUMBER(A15),VLOOKUP(A15,'before session 1'!$D$6:$E$23,2,FALSE),"")</f>
        <v/>
      </c>
      <c r="C15" s="50" t="str">
        <f>IF(ISNUMBER($A15),INDEX('after session 1'!$H$6:$H$23,MATCH(result!A15,'after session 1'!$A$6:$A$23,0)),"")</f>
        <v/>
      </c>
      <c r="D15" s="25" t="str">
        <f>IF(ISNUMBER($A15),INDEX('after session 1'!$G$6:$G$23,MATCH(result!A15,'after session 1'!$A$6:$A$23,0)),"")</f>
        <v/>
      </c>
      <c r="E15" s="50" t="str">
        <f>IF(ISNUMBER($A15),INDEX('after session 2'!$K$6:$K$23,MATCH(result!$A15,'after session 2'!$A$6:$A$23,0)),"")</f>
        <v/>
      </c>
      <c r="F15" s="25" t="str">
        <f>IF(ISNUMBER($A15),INDEX('after session 2'!$J$6:$J$23,MATCH(result!$A15,'after session 2'!$A$6:$A$23,0)),"")</f>
        <v/>
      </c>
      <c r="G15" s="50" t="str">
        <f>IF(ISNUMBER($A15),INDEX('after session 3'!$K$6:$K$23,MATCH(result!$A15,'after session 3'!$A$6:$A$23,0)),"")</f>
        <v/>
      </c>
      <c r="H15" s="25" t="str">
        <f>IF(ISNUMBER($A15),INDEX('after session 3'!$J$6:$J$23,MATCH(result!$A15,'after session 3'!$A$6:$A$23,0)),"")</f>
        <v/>
      </c>
      <c r="I15" s="50" t="str">
        <f>IF(ISNUMBER($A15),INDEX('after session 4'!$K$6:$K$23,MATCH(result!$A15,'after session 4'!$A$6:$A$23,0)),"")</f>
        <v/>
      </c>
      <c r="J15" s="25" t="str">
        <f>IF(ISNUMBER($A15),INDEX('after session 4'!$J$6:$J$23,MATCH(result!$A15,'after session 4'!$A$6:$A$23,0)),"")</f>
        <v/>
      </c>
      <c r="K15" s="22" t="str">
        <f>IF(ISNUMBER($A15),INDEX('after session 4'!$L$6:$L$23,MATCH(result!$A15,'after session 4'!$A$6:$A$23,0)),"")</f>
        <v/>
      </c>
      <c r="M15" s="1">
        <f>MATCH(ROW()-ROW($A$5),'after session 4'!$O$6:$O$23,0)</f>
        <v>11</v>
      </c>
      <c r="N15" s="57" t="e">
        <f>INDEX('after session 4'!$A$6:$A$23,M15)</f>
        <v>#N/A</v>
      </c>
    </row>
    <row r="16" spans="1:14" x14ac:dyDescent="0.2">
      <c r="A16" s="22" t="str">
        <f>IF(ISTEXT(VLOOKUP(N16,'before session 1'!$D$6:$E$23,2,FALSE)),N16,"")</f>
        <v/>
      </c>
      <c r="B16" s="23" t="str">
        <f>IF(ISNUMBER(A16),VLOOKUP(A16,'before session 1'!$D$6:$E$23,2,FALSE),"")</f>
        <v/>
      </c>
      <c r="C16" s="50" t="str">
        <f>IF(ISNUMBER($A16),INDEX('after session 1'!$H$6:$H$23,MATCH(result!A16,'after session 1'!$A$6:$A$23,0)),"")</f>
        <v/>
      </c>
      <c r="D16" s="25" t="str">
        <f>IF(ISNUMBER($A16),INDEX('after session 1'!$G$6:$G$23,MATCH(result!A16,'after session 1'!$A$6:$A$23,0)),"")</f>
        <v/>
      </c>
      <c r="E16" s="50" t="str">
        <f>IF(ISNUMBER($A16),INDEX('after session 2'!$K$6:$K$23,MATCH(result!$A16,'after session 2'!$A$6:$A$23,0)),"")</f>
        <v/>
      </c>
      <c r="F16" s="25" t="str">
        <f>IF(ISNUMBER($A16),INDEX('after session 2'!$J$6:$J$23,MATCH(result!$A16,'after session 2'!$A$6:$A$23,0)),"")</f>
        <v/>
      </c>
      <c r="G16" s="50" t="str">
        <f>IF(ISNUMBER($A16),INDEX('after session 3'!$K$6:$K$23,MATCH(result!$A16,'after session 3'!$A$6:$A$23,0)),"")</f>
        <v/>
      </c>
      <c r="H16" s="25" t="str">
        <f>IF(ISNUMBER($A16),INDEX('after session 3'!$J$6:$J$23,MATCH(result!$A16,'after session 3'!$A$6:$A$23,0)),"")</f>
        <v/>
      </c>
      <c r="I16" s="50" t="str">
        <f>IF(ISNUMBER($A16),INDEX('after session 4'!$K$6:$K$23,MATCH(result!$A16,'after session 4'!$A$6:$A$23,0)),"")</f>
        <v/>
      </c>
      <c r="J16" s="25" t="str">
        <f>IF(ISNUMBER($A16),INDEX('after session 4'!$J$6:$J$23,MATCH(result!$A16,'after session 4'!$A$6:$A$23,0)),"")</f>
        <v/>
      </c>
      <c r="K16" s="22" t="str">
        <f>IF(ISNUMBER($A16),INDEX('after session 4'!$L$6:$L$23,MATCH(result!$A16,'after session 4'!$A$6:$A$23,0)),"")</f>
        <v/>
      </c>
      <c r="M16" s="1">
        <f>MATCH(ROW()-ROW($A$5),'after session 4'!$O$6:$O$23,0)</f>
        <v>12</v>
      </c>
      <c r="N16" s="57" t="e">
        <f>INDEX('after session 4'!$A$6:$A$23,M16)</f>
        <v>#N/A</v>
      </c>
    </row>
    <row r="17" spans="1:14" x14ac:dyDescent="0.2">
      <c r="A17" s="22" t="str">
        <f>IF(ISTEXT(VLOOKUP(N17,'before session 1'!$D$6:$E$23,2,FALSE)),N17,"")</f>
        <v/>
      </c>
      <c r="B17" s="23" t="str">
        <f>IF(ISNUMBER(A17),VLOOKUP(A17,'before session 1'!$D$6:$E$23,2,FALSE),"")</f>
        <v/>
      </c>
      <c r="C17" s="50" t="str">
        <f>IF(ISNUMBER($A17),INDEX('after session 1'!$H$6:$H$23,MATCH(result!A17,'after session 1'!$A$6:$A$23,0)),"")</f>
        <v/>
      </c>
      <c r="D17" s="25" t="str">
        <f>IF(ISNUMBER($A17),INDEX('after session 1'!$G$6:$G$23,MATCH(result!A17,'after session 1'!$A$6:$A$23,0)),"")</f>
        <v/>
      </c>
      <c r="E17" s="50" t="str">
        <f>IF(ISNUMBER($A17),INDEX('after session 2'!$K$6:$K$23,MATCH(result!$A17,'after session 2'!$A$6:$A$23,0)),"")</f>
        <v/>
      </c>
      <c r="F17" s="25" t="str">
        <f>IF(ISNUMBER($A17),INDEX('after session 2'!$J$6:$J$23,MATCH(result!$A17,'after session 2'!$A$6:$A$23,0)),"")</f>
        <v/>
      </c>
      <c r="G17" s="50" t="str">
        <f>IF(ISNUMBER($A17),INDEX('after session 3'!$K$6:$K$23,MATCH(result!$A17,'after session 3'!$A$6:$A$23,0)),"")</f>
        <v/>
      </c>
      <c r="H17" s="25" t="str">
        <f>IF(ISNUMBER($A17),INDEX('after session 3'!$J$6:$J$23,MATCH(result!$A17,'after session 3'!$A$6:$A$23,0)),"")</f>
        <v/>
      </c>
      <c r="I17" s="50" t="str">
        <f>IF(ISNUMBER($A17),INDEX('after session 4'!$K$6:$K$23,MATCH(result!$A17,'after session 4'!$A$6:$A$23,0)),"")</f>
        <v/>
      </c>
      <c r="J17" s="25" t="str">
        <f>IF(ISNUMBER($A17),INDEX('after session 4'!$J$6:$J$23,MATCH(result!$A17,'after session 4'!$A$6:$A$23,0)),"")</f>
        <v/>
      </c>
      <c r="K17" s="22" t="str">
        <f>IF(ISNUMBER($A17),INDEX('after session 4'!$L$6:$L$23,MATCH(result!$A17,'after session 4'!$A$6:$A$23,0)),"")</f>
        <v/>
      </c>
      <c r="M17" s="1">
        <f>MATCH(ROW()-ROW($A$5),'after session 4'!$O$6:$O$23,0)</f>
        <v>13</v>
      </c>
      <c r="N17" s="57" t="e">
        <f>INDEX('after session 4'!$A$6:$A$23,M17)</f>
        <v>#N/A</v>
      </c>
    </row>
    <row r="18" spans="1:14" x14ac:dyDescent="0.2">
      <c r="A18" s="22" t="str">
        <f>IF(ISTEXT(VLOOKUP(N18,'before session 1'!$D$6:$E$23,2,FALSE)),N18,"")</f>
        <v/>
      </c>
      <c r="B18" s="23" t="str">
        <f>IF(ISNUMBER(A18),VLOOKUP(A18,'before session 1'!$D$6:$E$23,2,FALSE),"")</f>
        <v/>
      </c>
      <c r="C18" s="50" t="str">
        <f>IF(ISNUMBER($A18),INDEX('after session 1'!$H$6:$H$23,MATCH(result!A18,'after session 1'!$A$6:$A$23,0)),"")</f>
        <v/>
      </c>
      <c r="D18" s="25" t="str">
        <f>IF(ISNUMBER($A18),INDEX('after session 1'!$G$6:$G$23,MATCH(result!A18,'after session 1'!$A$6:$A$23,0)),"")</f>
        <v/>
      </c>
      <c r="E18" s="50" t="str">
        <f>IF(ISNUMBER($A18),INDEX('after session 2'!$K$6:$K$23,MATCH(result!$A18,'after session 2'!$A$6:$A$23,0)),"")</f>
        <v/>
      </c>
      <c r="F18" s="25" t="str">
        <f>IF(ISNUMBER($A18),INDEX('after session 2'!$J$6:$J$23,MATCH(result!$A18,'after session 2'!$A$6:$A$23,0)),"")</f>
        <v/>
      </c>
      <c r="G18" s="50" t="str">
        <f>IF(ISNUMBER($A18),INDEX('after session 3'!$K$6:$K$23,MATCH(result!$A18,'after session 3'!$A$6:$A$23,0)),"")</f>
        <v/>
      </c>
      <c r="H18" s="25" t="str">
        <f>IF(ISNUMBER($A18),INDEX('after session 3'!$J$6:$J$23,MATCH(result!$A18,'after session 3'!$A$6:$A$23,0)),"")</f>
        <v/>
      </c>
      <c r="I18" s="50" t="str">
        <f>IF(ISNUMBER($A18),INDEX('after session 4'!$K$6:$K$23,MATCH(result!$A18,'after session 4'!$A$6:$A$23,0)),"")</f>
        <v/>
      </c>
      <c r="J18" s="25" t="str">
        <f>IF(ISNUMBER($A18),INDEX('after session 4'!$J$6:$J$23,MATCH(result!$A18,'after session 4'!$A$6:$A$23,0)),"")</f>
        <v/>
      </c>
      <c r="K18" s="22" t="str">
        <f>IF(ISNUMBER($A18),INDEX('after session 4'!$L$6:$L$23,MATCH(result!$A18,'after session 4'!$A$6:$A$23,0)),"")</f>
        <v/>
      </c>
      <c r="M18" s="1">
        <f>MATCH(ROW()-ROW($A$5),'after session 4'!$O$6:$O$23,0)</f>
        <v>14</v>
      </c>
      <c r="N18" s="57" t="e">
        <f>INDEX('after session 4'!$A$6:$A$23,M18)</f>
        <v>#N/A</v>
      </c>
    </row>
    <row r="19" spans="1:14" x14ac:dyDescent="0.2">
      <c r="A19" s="22" t="str">
        <f>IF(ISTEXT(VLOOKUP(N19,'before session 1'!$D$6:$E$23,2,FALSE)),N19,"")</f>
        <v/>
      </c>
      <c r="B19" s="23" t="str">
        <f>IF(ISNUMBER(A19),VLOOKUP(A19,'before session 1'!$D$6:$E$23,2,FALSE),"")</f>
        <v/>
      </c>
      <c r="C19" s="50" t="str">
        <f>IF(ISNUMBER($A19),INDEX('after session 1'!$H$6:$H$23,MATCH(result!A19,'after session 1'!$A$6:$A$23,0)),"")</f>
        <v/>
      </c>
      <c r="D19" s="25" t="str">
        <f>IF(ISNUMBER($A19),INDEX('after session 1'!$G$6:$G$23,MATCH(result!A19,'after session 1'!$A$6:$A$23,0)),"")</f>
        <v/>
      </c>
      <c r="E19" s="50" t="str">
        <f>IF(ISNUMBER($A19),INDEX('after session 2'!$K$6:$K$23,MATCH(result!$A19,'after session 2'!$A$6:$A$23,0)),"")</f>
        <v/>
      </c>
      <c r="F19" s="25" t="str">
        <f>IF(ISNUMBER($A19),INDEX('after session 2'!$J$6:$J$23,MATCH(result!$A19,'after session 2'!$A$6:$A$23,0)),"")</f>
        <v/>
      </c>
      <c r="G19" s="50" t="str">
        <f>IF(ISNUMBER($A19),INDEX('after session 3'!$K$6:$K$23,MATCH(result!$A19,'after session 3'!$A$6:$A$23,0)),"")</f>
        <v/>
      </c>
      <c r="H19" s="25" t="str">
        <f>IF(ISNUMBER($A19),INDEX('after session 3'!$J$6:$J$23,MATCH(result!$A19,'after session 3'!$A$6:$A$23,0)),"")</f>
        <v/>
      </c>
      <c r="I19" s="50" t="str">
        <f>IF(ISNUMBER($A19),INDEX('after session 4'!$K$6:$K$23,MATCH(result!$A19,'after session 4'!$A$6:$A$23,0)),"")</f>
        <v/>
      </c>
      <c r="J19" s="25" t="str">
        <f>IF(ISNUMBER($A19),INDEX('after session 4'!$J$6:$J$23,MATCH(result!$A19,'after session 4'!$A$6:$A$23,0)),"")</f>
        <v/>
      </c>
      <c r="K19" s="22" t="str">
        <f>IF(ISNUMBER($A19),INDEX('after session 4'!$L$6:$L$23,MATCH(result!$A19,'after session 4'!$A$6:$A$23,0)),"")</f>
        <v/>
      </c>
      <c r="M19" s="1">
        <f>MATCH(ROW()-ROW($A$5),'after session 4'!$O$6:$O$23,0)</f>
        <v>15</v>
      </c>
      <c r="N19" s="57" t="e">
        <f>INDEX('after session 4'!$A$6:$A$23,M19)</f>
        <v>#N/A</v>
      </c>
    </row>
    <row r="20" spans="1:14" x14ac:dyDescent="0.2">
      <c r="A20" s="22" t="str">
        <f>IF(ISTEXT(VLOOKUP(N20,'before session 1'!$D$6:$E$23,2,FALSE)),N20,"")</f>
        <v/>
      </c>
      <c r="B20" s="23" t="str">
        <f>IF(ISNUMBER(A20),VLOOKUP(A20,'before session 1'!$D$6:$E$23,2,FALSE),"")</f>
        <v/>
      </c>
      <c r="C20" s="50" t="str">
        <f>IF(ISNUMBER($A20),INDEX('after session 1'!$H$6:$H$23,MATCH(result!A20,'after session 1'!$A$6:$A$23,0)),"")</f>
        <v/>
      </c>
      <c r="D20" s="25" t="str">
        <f>IF(ISNUMBER($A20),INDEX('after session 1'!$G$6:$G$23,MATCH(result!A20,'after session 1'!$A$6:$A$23,0)),"")</f>
        <v/>
      </c>
      <c r="E20" s="50" t="str">
        <f>IF(ISNUMBER($A20),INDEX('after session 2'!$K$6:$K$23,MATCH(result!$A20,'after session 2'!$A$6:$A$23,0)),"")</f>
        <v/>
      </c>
      <c r="F20" s="25" t="str">
        <f>IF(ISNUMBER($A20),INDEX('after session 2'!$J$6:$J$23,MATCH(result!$A20,'after session 2'!$A$6:$A$23,0)),"")</f>
        <v/>
      </c>
      <c r="G20" s="50" t="str">
        <f>IF(ISNUMBER($A20),INDEX('after session 3'!$K$6:$K$23,MATCH(result!$A20,'after session 3'!$A$6:$A$23,0)),"")</f>
        <v/>
      </c>
      <c r="H20" s="25" t="str">
        <f>IF(ISNUMBER($A20),INDEX('after session 3'!$J$6:$J$23,MATCH(result!$A20,'after session 3'!$A$6:$A$23,0)),"")</f>
        <v/>
      </c>
      <c r="I20" s="50" t="str">
        <f>IF(ISNUMBER($A20),INDEX('after session 4'!$K$6:$K$23,MATCH(result!$A20,'after session 4'!$A$6:$A$23,0)),"")</f>
        <v/>
      </c>
      <c r="J20" s="25" t="str">
        <f>IF(ISNUMBER($A20),INDEX('after session 4'!$J$6:$J$23,MATCH(result!$A20,'after session 4'!$A$6:$A$23,0)),"")</f>
        <v/>
      </c>
      <c r="K20" s="22" t="str">
        <f>IF(ISNUMBER($A20),INDEX('after session 4'!$L$6:$L$23,MATCH(result!$A20,'after session 4'!$A$6:$A$23,0)),"")</f>
        <v/>
      </c>
      <c r="M20" s="1">
        <f>MATCH(ROW()-ROW($A$5),'after session 4'!$O$6:$O$23,0)</f>
        <v>16</v>
      </c>
      <c r="N20" s="57" t="e">
        <f>INDEX('after session 4'!$A$6:$A$23,M20)</f>
        <v>#N/A</v>
      </c>
    </row>
    <row r="21" spans="1:14" x14ac:dyDescent="0.2">
      <c r="A21" s="22" t="str">
        <f>IF(ISTEXT(VLOOKUP(N21,'before session 1'!$D$6:$E$23,2,FALSE)),N21,"")</f>
        <v/>
      </c>
      <c r="B21" s="23" t="str">
        <f>IF(ISNUMBER(A21),VLOOKUP(A21,'before session 1'!$D$6:$E$23,2,FALSE),"")</f>
        <v/>
      </c>
      <c r="C21" s="50" t="str">
        <f>IF(ISNUMBER($A21),INDEX('after session 1'!$H$6:$H$23,MATCH(result!A21,'after session 1'!$A$6:$A$23,0)),"")</f>
        <v/>
      </c>
      <c r="D21" s="25" t="str">
        <f>IF(ISNUMBER($A21),INDEX('after session 1'!$G$6:$G$23,MATCH(result!A21,'after session 1'!$A$6:$A$23,0)),"")</f>
        <v/>
      </c>
      <c r="E21" s="50" t="str">
        <f>IF(ISNUMBER($A21),INDEX('after session 2'!$K$6:$K$23,MATCH(result!$A21,'after session 2'!$A$6:$A$23,0)),"")</f>
        <v/>
      </c>
      <c r="F21" s="25" t="str">
        <f>IF(ISNUMBER($A21),INDEX('after session 2'!$J$6:$J$23,MATCH(result!$A21,'after session 2'!$A$6:$A$23,0)),"")</f>
        <v/>
      </c>
      <c r="G21" s="50" t="str">
        <f>IF(ISNUMBER($A21),INDEX('after session 3'!$K$6:$K$23,MATCH(result!$A21,'after session 3'!$A$6:$A$23,0)),"")</f>
        <v/>
      </c>
      <c r="H21" s="25" t="str">
        <f>IF(ISNUMBER($A21),INDEX('after session 3'!$J$6:$J$23,MATCH(result!$A21,'after session 3'!$A$6:$A$23,0)),"")</f>
        <v/>
      </c>
      <c r="I21" s="50" t="str">
        <f>IF(ISNUMBER($A21),INDEX('after session 4'!$K$6:$K$23,MATCH(result!$A21,'after session 4'!$A$6:$A$23,0)),"")</f>
        <v/>
      </c>
      <c r="J21" s="25" t="str">
        <f>IF(ISNUMBER($A21),INDEX('after session 4'!$J$6:$J$23,MATCH(result!$A21,'after session 4'!$A$6:$A$23,0)),"")</f>
        <v/>
      </c>
      <c r="K21" s="22" t="str">
        <f>IF(ISNUMBER($A21),INDEX('after session 4'!$L$6:$L$23,MATCH(result!$A21,'after session 4'!$A$6:$A$23,0)),"")</f>
        <v/>
      </c>
      <c r="M21" s="1">
        <f>MATCH(ROW()-ROW($A$5),'after session 4'!$O$6:$O$23,0)</f>
        <v>17</v>
      </c>
      <c r="N21" s="57" t="e">
        <f>INDEX('after session 4'!$A$6:$A$23,M21)</f>
        <v>#N/A</v>
      </c>
    </row>
  </sheetData>
  <sheetProtection sheet="1" objects="1" scenarios="1"/>
  <phoneticPr fontId="3" type="noConversion"/>
  <pageMargins left="0.75" right="0.75" top="1" bottom="1" header="0.5" footer="0.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1"/>
  <sheetViews>
    <sheetView topLeftCell="I1" workbookViewId="0">
      <selection activeCell="I1" sqref="I1"/>
    </sheetView>
  </sheetViews>
  <sheetFormatPr defaultRowHeight="12.75" x14ac:dyDescent="0.2"/>
  <cols>
    <col min="2" max="2" width="13.7109375" customWidth="1"/>
    <col min="3" max="3" width="11.42578125" customWidth="1"/>
    <col min="4" max="4" width="3.5703125" customWidth="1"/>
    <col min="6" max="6" width="7.5703125" style="58" customWidth="1"/>
    <col min="7" max="8" width="9.140625" style="58"/>
    <col min="9" max="9" width="154.28515625" customWidth="1"/>
  </cols>
  <sheetData>
    <row r="1" spans="1:9" x14ac:dyDescent="0.2">
      <c r="I1" t="s">
        <v>108</v>
      </c>
    </row>
    <row r="2" spans="1:9" x14ac:dyDescent="0.2">
      <c r="I2" t="str">
        <f>CONCATENATE("&lt;tr&gt;&lt;th&gt;&amp;nbsp;&lt;/th&gt;&lt;th rowspan=",TEXT(6+H5,"#"),"&gt;&amp;nbsp;&amp;nbsp;&lt;/th&gt;")</f>
        <v>&lt;tr&gt;&lt;th&gt;&amp;nbsp;&lt;/th&gt;&lt;th rowspan=6&gt;&amp;nbsp;&amp;nbsp;&lt;/th&gt;</v>
      </c>
    </row>
    <row r="3" spans="1:9" x14ac:dyDescent="0.2">
      <c r="I3" t="str">
        <f>CONCATENATE("&lt;th colspan=3&gt;Round 1&lt;/th&gt;&lt;td colspan=2&gt;&lt;font size=-1&gt;",'after session 1'!F$1," boards&lt;/font&gt;&lt;/td&gt;&lt;th rowspan=",TEXT(6+H$5,"#"),"&gt;&amp;nbsp;&amp;nbsp;&lt;/th&gt;")</f>
        <v>&lt;th colspan=3&gt;Round 1&lt;/th&gt;&lt;td colspan=2&gt;&lt;font size=-1&gt; boards&lt;/font&gt;&lt;/td&gt;&lt;th rowspan=6&gt;&amp;nbsp;&amp;nbsp;&lt;/th&gt;</v>
      </c>
    </row>
    <row r="4" spans="1:9" ht="15" customHeight="1" x14ac:dyDescent="0.2">
      <c r="B4" s="41" t="s">
        <v>56</v>
      </c>
      <c r="C4" s="13"/>
      <c r="D4" s="14"/>
      <c r="E4" s="27"/>
      <c r="F4" s="59"/>
      <c r="G4" s="60"/>
      <c r="I4" t="str">
        <f>CONCATENATE("&lt;th colspan=3&gt;Round 2&lt;/th&gt;&lt;td colspan=2&gt;&lt;font size=-1&gt;",'after session 2'!F$1," boards&lt;/font&gt;&lt;/td&gt;&lt;th rowspan=",TEXT(6+H$5,"#"),"&gt;&amp;nbsp;&amp;nbsp;&lt;/th&gt;")</f>
        <v>&lt;th colspan=3&gt;Round 2&lt;/th&gt;&lt;td colspan=2&gt;&lt;font size=-1&gt; boards&lt;/font&gt;&lt;/td&gt;&lt;th rowspan=6&gt;&amp;nbsp;&amp;nbsp;&lt;/th&gt;</v>
      </c>
    </row>
    <row r="5" spans="1:9" x14ac:dyDescent="0.2">
      <c r="B5" s="42"/>
      <c r="C5" s="8" t="s">
        <v>61</v>
      </c>
      <c r="D5" s="9" t="s">
        <v>62</v>
      </c>
      <c r="E5" s="31" t="s">
        <v>71</v>
      </c>
      <c r="F5" s="61" t="s">
        <v>73</v>
      </c>
      <c r="G5" s="62" t="s">
        <v>74</v>
      </c>
      <c r="H5" s="58">
        <f>'before session 1'!H2</f>
        <v>0</v>
      </c>
      <c r="I5" t="str">
        <f>CONCATENATE("&lt;th colspan=3&gt;Round 3&lt;/th&gt;&lt;td colspan=2&gt;&lt;font size=-1&gt;",'after session 3'!F$1," boards&lt;/font&gt;&lt;/td&gt;&lt;th rowspan=",TEXT(6+H$5,"#"),"&gt;&amp;nbsp;&amp;nbsp;&lt;/th&gt;")</f>
        <v>&lt;th colspan=3&gt;Round 3&lt;/th&gt;&lt;td colspan=2&gt;&lt;font size=-1&gt; boards&lt;/font&gt;&lt;/td&gt;&lt;th rowspan=6&gt;&amp;nbsp;&amp;nbsp;&lt;/th&gt;</v>
      </c>
    </row>
    <row r="6" spans="1:9" x14ac:dyDescent="0.2">
      <c r="A6" t="e">
        <f>VLOOKUP(I14,G210:H241,2,FALSE)</f>
        <v>#N/A</v>
      </c>
      <c r="H6" s="58" t="s">
        <v>98</v>
      </c>
      <c r="I6" t="str">
        <f>CONCATENATE("&lt;th colspan=3&gt;Round 4&lt;/th&gt;&lt;td colspan=2&gt;&lt;font size=-1&gt;",'after session 4'!F$1," boards&lt;/font&gt;&lt;/td&gt;&lt;th rowspan=",TEXT(6+H$5,"#"),"&gt;&amp;nbsp;&amp;nbsp;&lt;/th&gt;")</f>
        <v>&lt;th colspan=3&gt;Round 4&lt;/th&gt;&lt;td colspan=2&gt;&lt;font size=-1&gt; boards&lt;/font&gt;&lt;/td&gt;&lt;th rowspan=6&gt;&amp;nbsp;&amp;nbsp;&lt;/th&gt;</v>
      </c>
    </row>
    <row r="7" spans="1:9" x14ac:dyDescent="0.2">
      <c r="I7" t="s">
        <v>99</v>
      </c>
    </row>
    <row r="8" spans="1:9" x14ac:dyDescent="0.2">
      <c r="I8" t="s">
        <v>100</v>
      </c>
    </row>
    <row r="9" spans="1:9" x14ac:dyDescent="0.2">
      <c r="G9" s="63">
        <v>1</v>
      </c>
      <c r="H9" t="s">
        <v>101</v>
      </c>
      <c r="I9" t="s">
        <v>102</v>
      </c>
    </row>
    <row r="10" spans="1:9" x14ac:dyDescent="0.2">
      <c r="G10" s="63">
        <v>2</v>
      </c>
      <c r="H10" t="s">
        <v>103</v>
      </c>
      <c r="I10" t="s">
        <v>104</v>
      </c>
    </row>
    <row r="11" spans="1:9" x14ac:dyDescent="0.2">
      <c r="G11" s="63">
        <v>3</v>
      </c>
      <c r="H11" t="s">
        <v>105</v>
      </c>
      <c r="I11" t="s">
        <v>104</v>
      </c>
    </row>
    <row r="12" spans="1:9" x14ac:dyDescent="0.2">
      <c r="G12" s="63">
        <v>4</v>
      </c>
      <c r="H12" t="s">
        <v>106</v>
      </c>
      <c r="I12" t="s">
        <v>104</v>
      </c>
    </row>
    <row r="13" spans="1:9" x14ac:dyDescent="0.2">
      <c r="I13" t="s">
        <v>104</v>
      </c>
    </row>
    <row r="14" spans="1:9" x14ac:dyDescent="0.2">
      <c r="I14" s="64" t="s">
        <v>107</v>
      </c>
    </row>
    <row r="15" spans="1:9" x14ac:dyDescent="0.2">
      <c r="I15" t="s">
        <v>100</v>
      </c>
    </row>
    <row r="16" spans="1:9" x14ac:dyDescent="0.2">
      <c r="A16">
        <v>1</v>
      </c>
      <c r="B16" t="e">
        <f>VLOOKUP(C16,'after session 1'!$A$6:B$23,2,FALSE)</f>
        <v>#N/A</v>
      </c>
      <c r="C16" t="str">
        <f>result!A5</f>
        <v/>
      </c>
      <c r="I16" t="e">
        <f>CONCATENATE("&lt;tr&gt;&lt;td bgcolor='#f0d000'&gt;&lt;b&gt;",SUBSTITUTE(B16," ","&amp;nbsp;"),"&lt;/b&gt;&lt;/td&gt;")</f>
        <v>#N/A</v>
      </c>
    </row>
    <row r="17" spans="1:9" x14ac:dyDescent="0.2">
      <c r="B17" t="e">
        <f>VLOOKUP(C16,'after session 1'!$A$6:B$23,2,FALSE)</f>
        <v>#N/A</v>
      </c>
      <c r="C17" t="e">
        <f>VLOOKUP(C16,'after session 1'!$A$6:C$23,3,FALSE)</f>
        <v>#N/A</v>
      </c>
      <c r="D17" t="e">
        <f>VLOOKUP(C16,'after session 1'!$A$6:D$23,4,FALSE)</f>
        <v>#N/A</v>
      </c>
      <c r="E17" t="e">
        <f>VLOOKUP(C16,'after session 1'!$A$6:E$23,5,FALSE)</f>
        <v>#N/A</v>
      </c>
      <c r="F17" t="e">
        <f>VLOOKUP(C16,'after session 1'!$A$6:H$23,8,FALSE)</f>
        <v>#N/A</v>
      </c>
      <c r="G17" s="58" t="e">
        <f>VLOOKUP(C16,'after session 1'!$A$6:G$23,7,FALSE)</f>
        <v>#N/A</v>
      </c>
      <c r="H17" s="58" t="e">
        <f>VLOOKUP(D17,$G$9:$H$12,2,TRUE)</f>
        <v>#N/A</v>
      </c>
      <c r="I17" t="str">
        <f>IF(ISNA(H17),"&lt;td colspan=5&gt;&amp;nbsp;&lt;/td&gt;",CONCATENATE("&lt;td bgcolor='#",H17,"'&gt;",C17,"&lt;/td&gt;&lt;td bgcolor='#",H17,"'&gt;",D17,"&lt;/td&gt;&lt;td bgcolor='#",H17,"'&gt;",E17,"&lt;/td&gt;&lt;td bgcolor='#",H17,"'&gt;",F17,"&lt;/td&gt;&lt;td bgcolor='#",H17,"'&gt;",TEXT(G17,"#0.0"),"&lt;/td&gt;"))</f>
        <v>&lt;td colspan=5&gt;&amp;nbsp;&lt;/td&gt;</v>
      </c>
    </row>
    <row r="18" spans="1:9" x14ac:dyDescent="0.2">
      <c r="B18" t="e">
        <f>VLOOKUP(C16,'after session 2'!$A$6:B$23,2,FALSE)</f>
        <v>#N/A</v>
      </c>
      <c r="C18" t="e">
        <f>VLOOKUP(C16,'after session 2'!$A$6:C$23,3,FALSE)</f>
        <v>#N/A</v>
      </c>
      <c r="D18" t="e">
        <f>VLOOKUP(C16,'after session 2'!$A$6:D$23,4,FALSE)</f>
        <v>#N/A</v>
      </c>
      <c r="E18" t="e">
        <f>VLOOKUP(C16,'after session 2'!$A$6:E$23,5,FALSE)</f>
        <v>#N/A</v>
      </c>
      <c r="F18" t="e">
        <f>VLOOKUP(C16,'after session 2'!$A$6:H$23,8,FALSE)</f>
        <v>#N/A</v>
      </c>
      <c r="G18" s="58" t="e">
        <f>VLOOKUP(C16,'after session 2'!$A$6:G$23,7,FALSE)</f>
        <v>#N/A</v>
      </c>
      <c r="H18" s="58" t="e">
        <f>VLOOKUP(D18,$G$9:$H$12,2,TRUE)</f>
        <v>#N/A</v>
      </c>
      <c r="I18" t="str">
        <f>IF(ISNA(H18),"&lt;td colspan=5&gt;&amp;nbsp;&lt;/td&gt;",CONCATENATE("&lt;td bgcolor='#",H18,"'&gt;",C18,"&lt;/td&gt;&lt;td bgcolor='#",H18,"'&gt;",D18,"&lt;/td&gt;&lt;td bgcolor='#",H18,"'&gt;",E18,"&lt;/td&gt;&lt;td bgcolor='#",H18,"'&gt;",F18,"&lt;/td&gt;&lt;td bgcolor='#",H18,"'&gt;",TEXT(G18,"#0.0"),"&lt;/td&gt;"))</f>
        <v>&lt;td colspan=5&gt;&amp;nbsp;&lt;/td&gt;</v>
      </c>
    </row>
    <row r="19" spans="1:9" x14ac:dyDescent="0.2">
      <c r="B19" t="e">
        <f>VLOOKUP(C16,'after session 3'!$A$6:B$23,2,FALSE)</f>
        <v>#N/A</v>
      </c>
      <c r="C19" t="e">
        <f>VLOOKUP(C16,'after session 3'!$A$6:C$23,3,FALSE)</f>
        <v>#N/A</v>
      </c>
      <c r="D19" t="e">
        <f>VLOOKUP(C16,'after session 3'!$A$6:D$23,4,FALSE)</f>
        <v>#N/A</v>
      </c>
      <c r="E19" t="e">
        <f>VLOOKUP(C16,'after session 3'!$A$6:E$23,5,FALSE)</f>
        <v>#N/A</v>
      </c>
      <c r="F19" t="e">
        <f>VLOOKUP(C16,'after session 3'!$A$6:H$23,8,FALSE)</f>
        <v>#N/A</v>
      </c>
      <c r="G19" s="58" t="e">
        <f>VLOOKUP(C16,'after session 3'!$A$6:G$23,7,FALSE)</f>
        <v>#N/A</v>
      </c>
      <c r="H19" s="58" t="e">
        <f>VLOOKUP(D19,$G$9:$H$12,2,TRUE)</f>
        <v>#N/A</v>
      </c>
      <c r="I19" t="str">
        <f>IF(ISNA(H19),"&lt;td colspan=5&gt;&amp;nbsp;&lt;/td&gt;",CONCATENATE("&lt;td bgcolor='#",H19,"'&gt;",C19,"&lt;/td&gt;&lt;td bgcolor='#",H19,"'&gt;",D19,"&lt;/td&gt;&lt;td bgcolor='#",H19,"'&gt;",E19,"&lt;/td&gt;&lt;td bgcolor='#",H19,"'&gt;",F19,"&lt;/td&gt;&lt;td bgcolor='#",H19,"'&gt;",TEXT(G19,"#0.0"),"&lt;/td&gt;"))</f>
        <v>&lt;td colspan=5&gt;&amp;nbsp;&lt;/td&gt;</v>
      </c>
    </row>
    <row r="20" spans="1:9" x14ac:dyDescent="0.2">
      <c r="B20" t="e">
        <f>VLOOKUP(C16,'after session 4'!$A$6:B$23,2,FALSE)</f>
        <v>#N/A</v>
      </c>
      <c r="C20" t="e">
        <f>VLOOKUP(C16,'after session 4'!$A$6:C$23,3,FALSE)</f>
        <v>#N/A</v>
      </c>
      <c r="D20" t="e">
        <f>VLOOKUP(C16,'after session 4'!$A$6:D$23,4,FALSE)</f>
        <v>#N/A</v>
      </c>
      <c r="E20" t="e">
        <f>VLOOKUP(C16,'after session 4'!$A$6:E$23,5,FALSE)</f>
        <v>#N/A</v>
      </c>
      <c r="F20" t="e">
        <f>VLOOKUP(C16,'after session 4'!$A$6:H$23,8,FALSE)</f>
        <v>#N/A</v>
      </c>
      <c r="G20" s="58" t="e">
        <f>VLOOKUP(C16,'after session 4'!$A$6:G$23,7,FALSE)</f>
        <v>#N/A</v>
      </c>
      <c r="H20" s="58" t="e">
        <f>VLOOKUP(D20,$G$9:$H$12,2,TRUE)</f>
        <v>#N/A</v>
      </c>
      <c r="I20" t="str">
        <f>IF(ISNA(H20),"&lt;td colspan=5&gt;&amp;nbsp;&lt;/td&gt;",CONCATENATE("&lt;td bgcolor='#",H20,"'&gt;",C20,"&lt;/td&gt;&lt;td bgcolor='#",H20,"'&gt;",D20,"&lt;/td&gt;&lt;td bgcolor='#",H20,"'&gt;",E20,"&lt;/td&gt;&lt;td bgcolor='#",H20,"'&gt;",F20,"&lt;/td&gt;&lt;td bgcolor='#",H20,"'&gt;",TEXT(G20,"#0.0"),"&lt;/td&gt;"))</f>
        <v>&lt;td colspan=5&gt;&amp;nbsp;&lt;/td&gt;</v>
      </c>
    </row>
    <row r="21" spans="1:9" x14ac:dyDescent="0.2">
      <c r="B21" t="e">
        <f>VLOOKUP(C16,'after session 4'!$A$6:B$23,2,FALSE)</f>
        <v>#N/A</v>
      </c>
      <c r="C21" t="s">
        <v>98</v>
      </c>
      <c r="D21" t="s">
        <v>98</v>
      </c>
      <c r="E21" t="s">
        <v>98</v>
      </c>
      <c r="F21" t="e">
        <f>VLOOKUP(C16,'after session 4'!$A$6:O$23,11,FALSE)</f>
        <v>#N/A</v>
      </c>
      <c r="G21" s="65" t="e">
        <f>VLOOKUP(C16,'after session 4'!$A$6:N$23,10,FALSE)</f>
        <v>#N/A</v>
      </c>
      <c r="I21" t="e">
        <f>CONCATENATE("&lt;th&gt;",TEXT(F21,"#"),"&lt;/th&gt;&lt;th&gt;",TEXT(G21,"#0.00"),"&lt;/th&gt;&lt;/tr&gt;")</f>
        <v>#N/A</v>
      </c>
    </row>
    <row r="22" spans="1:9" x14ac:dyDescent="0.2">
      <c r="A22">
        <f>1+A16</f>
        <v>2</v>
      </c>
      <c r="B22" t="e">
        <f>VLOOKUP(C22,'after session 1'!$A$6:B$23,2,FALSE)</f>
        <v>#N/A</v>
      </c>
      <c r="C22" t="str">
        <f>result!A6</f>
        <v/>
      </c>
      <c r="I22" t="e">
        <f>CONCATENATE("&lt;tr&gt;&lt;td bgcolor='#d0d0d0'&gt;&lt;b&gt;",SUBSTITUTE(B22," ","&amp;nbsp;"),"&lt;/b&gt;&lt;/td&gt;")</f>
        <v>#N/A</v>
      </c>
    </row>
    <row r="23" spans="1:9" x14ac:dyDescent="0.2">
      <c r="B23" t="e">
        <f>VLOOKUP(C22,'after session 1'!$A$6:B$23,2,FALSE)</f>
        <v>#N/A</v>
      </c>
      <c r="C23" t="e">
        <f>VLOOKUP(C22,'after session 1'!$A$6:C$23,3,FALSE)</f>
        <v>#N/A</v>
      </c>
      <c r="D23" t="e">
        <f>VLOOKUP(C22,'after session 1'!$A$6:D$23,4,FALSE)</f>
        <v>#N/A</v>
      </c>
      <c r="E23" t="e">
        <f>VLOOKUP(C22,'after session 1'!$A$6:E$23,5,FALSE)</f>
        <v>#N/A</v>
      </c>
      <c r="F23" t="e">
        <f>VLOOKUP(C22,'after session 1'!$A$6:H$23,8,FALSE)</f>
        <v>#N/A</v>
      </c>
      <c r="G23" s="58" t="e">
        <f>VLOOKUP(C22,'after session 1'!$A$6:G$23,7,FALSE)</f>
        <v>#N/A</v>
      </c>
      <c r="H23" s="58" t="e">
        <f>VLOOKUP(D23,$G$9:$H$12,2,TRUE)</f>
        <v>#N/A</v>
      </c>
      <c r="I23" t="str">
        <f>IF(ISNA(H23),"&lt;td colspan=5&gt;&amp;nbsp;&lt;/td&gt;",CONCATENATE("&lt;td bgcolor='#",H23,"'&gt;",C23,"&lt;/td&gt;&lt;td bgcolor='#",H23,"'&gt;",D23,"&lt;/td&gt;&lt;td bgcolor='#",H23,"'&gt;",E23,"&lt;/td&gt;&lt;td bgcolor='#",H23,"'&gt;",F23,"&lt;/td&gt;&lt;td bgcolor='#",H23,"'&gt;",TEXT(G23,"#0.0"),"&lt;/td&gt;"))</f>
        <v>&lt;td colspan=5&gt;&amp;nbsp;&lt;/td&gt;</v>
      </c>
    </row>
    <row r="24" spans="1:9" x14ac:dyDescent="0.2">
      <c r="B24" t="e">
        <f>VLOOKUP(C22,'after session 2'!$A$6:B$23,2,FALSE)</f>
        <v>#N/A</v>
      </c>
      <c r="C24" t="e">
        <f>VLOOKUP(C22,'after session 2'!$A$6:C$23,3,FALSE)</f>
        <v>#N/A</v>
      </c>
      <c r="D24" t="e">
        <f>VLOOKUP(C22,'after session 2'!$A$6:D$23,4,FALSE)</f>
        <v>#N/A</v>
      </c>
      <c r="E24" t="e">
        <f>VLOOKUP(C22,'after session 2'!$A$6:E$23,5,FALSE)</f>
        <v>#N/A</v>
      </c>
      <c r="F24" t="e">
        <f>VLOOKUP(C22,'after session 2'!$A$6:H$23,8,FALSE)</f>
        <v>#N/A</v>
      </c>
      <c r="G24" s="58" t="e">
        <f>VLOOKUP(C22,'after session 2'!$A$6:G$23,7,FALSE)</f>
        <v>#N/A</v>
      </c>
      <c r="H24" s="58" t="e">
        <f>VLOOKUP(D24,$G$9:$H$12,2,TRUE)</f>
        <v>#N/A</v>
      </c>
      <c r="I24" t="str">
        <f>IF(ISNA(H24),"&lt;td colspan=5&gt;&amp;nbsp;&lt;/td&gt;",CONCATENATE("&lt;td bgcolor='#",H24,"'&gt;",C24,"&lt;/td&gt;&lt;td bgcolor='#",H24,"'&gt;",D24,"&lt;/td&gt;&lt;td bgcolor='#",H24,"'&gt;",E24,"&lt;/td&gt;&lt;td bgcolor='#",H24,"'&gt;",F24,"&lt;/td&gt;&lt;td bgcolor='#",H24,"'&gt;",TEXT(G24,"#0.0"),"&lt;/td&gt;"))</f>
        <v>&lt;td colspan=5&gt;&amp;nbsp;&lt;/td&gt;</v>
      </c>
    </row>
    <row r="25" spans="1:9" x14ac:dyDescent="0.2">
      <c r="B25" t="e">
        <f>VLOOKUP(C22,'after session 3'!$A$6:B$23,2,FALSE)</f>
        <v>#N/A</v>
      </c>
      <c r="C25" t="e">
        <f>VLOOKUP(C22,'after session 3'!$A$6:C$23,3,FALSE)</f>
        <v>#N/A</v>
      </c>
      <c r="D25" t="e">
        <f>VLOOKUP(C22,'after session 3'!$A$6:D$23,4,FALSE)</f>
        <v>#N/A</v>
      </c>
      <c r="E25" t="e">
        <f>VLOOKUP(C22,'after session 3'!$A$6:E$23,5,FALSE)</f>
        <v>#N/A</v>
      </c>
      <c r="F25" t="e">
        <f>VLOOKUP(C22,'after session 3'!$A$6:H$23,8,FALSE)</f>
        <v>#N/A</v>
      </c>
      <c r="G25" s="58" t="e">
        <f>VLOOKUP(C22,'after session 3'!$A$6:G$23,7,FALSE)</f>
        <v>#N/A</v>
      </c>
      <c r="H25" s="58" t="e">
        <f>VLOOKUP(D25,$G$9:$H$12,2,TRUE)</f>
        <v>#N/A</v>
      </c>
      <c r="I25" t="str">
        <f>IF(ISNA(H25),"&lt;td colspan=5&gt;&amp;nbsp;&lt;/td&gt;",CONCATENATE("&lt;td bgcolor='#",H25,"'&gt;",C25,"&lt;/td&gt;&lt;td bgcolor='#",H25,"'&gt;",D25,"&lt;/td&gt;&lt;td bgcolor='#",H25,"'&gt;",E25,"&lt;/td&gt;&lt;td bgcolor='#",H25,"'&gt;",F25,"&lt;/td&gt;&lt;td bgcolor='#",H25,"'&gt;",TEXT(G25,"#0.0"),"&lt;/td&gt;"))</f>
        <v>&lt;td colspan=5&gt;&amp;nbsp;&lt;/td&gt;</v>
      </c>
    </row>
    <row r="26" spans="1:9" x14ac:dyDescent="0.2">
      <c r="B26" t="e">
        <f>VLOOKUP(C22,'after session 4'!$A$6:B$23,2,FALSE)</f>
        <v>#N/A</v>
      </c>
      <c r="C26" t="e">
        <f>VLOOKUP(C22,'after session 4'!$A$6:C$23,3,FALSE)</f>
        <v>#N/A</v>
      </c>
      <c r="D26" t="e">
        <f>VLOOKUP(C22,'after session 4'!$A$6:D$23,4,FALSE)</f>
        <v>#N/A</v>
      </c>
      <c r="E26" t="e">
        <f>VLOOKUP(C22,'after session 4'!$A$6:E$23,5,FALSE)</f>
        <v>#N/A</v>
      </c>
      <c r="F26" t="e">
        <f>VLOOKUP(C22,'after session 4'!$A$6:H$23,8,FALSE)</f>
        <v>#N/A</v>
      </c>
      <c r="G26" s="58" t="e">
        <f>VLOOKUP(C22,'after session 4'!$A$6:G$23,7,FALSE)</f>
        <v>#N/A</v>
      </c>
      <c r="H26" s="58" t="e">
        <f>VLOOKUP(D26,$G$9:$H$12,2,TRUE)</f>
        <v>#N/A</v>
      </c>
      <c r="I26" t="str">
        <f>IF(ISNA(H26),"&lt;td colspan=5&gt;&amp;nbsp;&lt;/td&gt;",CONCATENATE("&lt;td bgcolor='#",H26,"'&gt;",C26,"&lt;/td&gt;&lt;td bgcolor='#",H26,"'&gt;",D26,"&lt;/td&gt;&lt;td bgcolor='#",H26,"'&gt;",E26,"&lt;/td&gt;&lt;td bgcolor='#",H26,"'&gt;",F26,"&lt;/td&gt;&lt;td bgcolor='#",H26,"'&gt;",TEXT(G26,"#0.0"),"&lt;/td&gt;"))</f>
        <v>&lt;td colspan=5&gt;&amp;nbsp;&lt;/td&gt;</v>
      </c>
    </row>
    <row r="27" spans="1:9" x14ac:dyDescent="0.2">
      <c r="B27" t="e">
        <f>VLOOKUP(C22,'after session 4'!$A$6:B$23,2,FALSE)</f>
        <v>#N/A</v>
      </c>
      <c r="C27" t="s">
        <v>98</v>
      </c>
      <c r="D27" t="s">
        <v>98</v>
      </c>
      <c r="E27" t="s">
        <v>98</v>
      </c>
      <c r="F27" t="e">
        <f>VLOOKUP(C22,'after session 4'!$A$6:O$23,11,FALSE)</f>
        <v>#N/A</v>
      </c>
      <c r="G27" s="65" t="e">
        <f>VLOOKUP(C22,'after session 4'!$A$6:N$23,10,FALSE)</f>
        <v>#N/A</v>
      </c>
      <c r="I27" t="e">
        <f>CONCATENATE("&lt;th&gt;",TEXT(F27,"#"),"&lt;/th&gt;&lt;th&gt;",TEXT(G27,"#0.00"),"&lt;/th&gt;&lt;/tr&gt;")</f>
        <v>#N/A</v>
      </c>
    </row>
    <row r="28" spans="1:9" x14ac:dyDescent="0.2">
      <c r="A28">
        <f>1+A22</f>
        <v>3</v>
      </c>
      <c r="B28" t="e">
        <f>VLOOKUP(C28,'after session 1'!$A$6:B$23,2,FALSE)</f>
        <v>#N/A</v>
      </c>
      <c r="C28" t="str">
        <f>result!A7</f>
        <v/>
      </c>
      <c r="I28" t="e">
        <f>CONCATENATE("&lt;tr&gt;&lt;td bgcolor='#d08060'&gt;&lt;b&gt;",SUBSTITUTE(B28," ","&amp;nbsp;"),"&lt;/b&gt;&lt;/td&gt;")</f>
        <v>#N/A</v>
      </c>
    </row>
    <row r="29" spans="1:9" x14ac:dyDescent="0.2">
      <c r="B29" t="e">
        <f>VLOOKUP(C28,'after session 1'!$A$6:B$23,2,FALSE)</f>
        <v>#N/A</v>
      </c>
      <c r="C29" t="e">
        <f>VLOOKUP(C28,'after session 1'!$A$6:C$23,3,FALSE)</f>
        <v>#N/A</v>
      </c>
      <c r="D29" t="e">
        <f>VLOOKUP(C28,'after session 1'!$A$6:D$23,4,FALSE)</f>
        <v>#N/A</v>
      </c>
      <c r="E29" t="e">
        <f>VLOOKUP(C28,'after session 1'!$A$6:E$23,5,FALSE)</f>
        <v>#N/A</v>
      </c>
      <c r="F29" t="e">
        <f>VLOOKUP(C28,'after session 1'!$A$6:H$23,8,FALSE)</f>
        <v>#N/A</v>
      </c>
      <c r="G29" s="58" t="e">
        <f>VLOOKUP(C28,'after session 1'!$A$6:G$23,7,FALSE)</f>
        <v>#N/A</v>
      </c>
      <c r="H29" s="58" t="e">
        <f>VLOOKUP(D29,$G$9:$H$12,2,TRUE)</f>
        <v>#N/A</v>
      </c>
      <c r="I29" t="str">
        <f>IF(ISNA(H29),"&lt;td colspan=5&gt;&amp;nbsp;&lt;/td&gt;",CONCATENATE("&lt;td bgcolor='#",H29,"'&gt;",C29,"&lt;/td&gt;&lt;td bgcolor='#",H29,"'&gt;",D29,"&lt;/td&gt;&lt;td bgcolor='#",H29,"'&gt;",E29,"&lt;/td&gt;&lt;td bgcolor='#",H29,"'&gt;",F29,"&lt;/td&gt;&lt;td bgcolor='#",H29,"'&gt;",TEXT(G29,"#0.0"),"&lt;/td&gt;"))</f>
        <v>&lt;td colspan=5&gt;&amp;nbsp;&lt;/td&gt;</v>
      </c>
    </row>
    <row r="30" spans="1:9" x14ac:dyDescent="0.2">
      <c r="B30" t="e">
        <f>VLOOKUP(C28,'after session 2'!$A$6:B$23,2,FALSE)</f>
        <v>#N/A</v>
      </c>
      <c r="C30" t="e">
        <f>VLOOKUP(C28,'after session 2'!$A$6:C$23,3,FALSE)</f>
        <v>#N/A</v>
      </c>
      <c r="D30" t="e">
        <f>VLOOKUP(C28,'after session 2'!$A$6:D$23,4,FALSE)</f>
        <v>#N/A</v>
      </c>
      <c r="E30" t="e">
        <f>VLOOKUP(C28,'after session 2'!$A$6:E$23,5,FALSE)</f>
        <v>#N/A</v>
      </c>
      <c r="F30" t="e">
        <f>VLOOKUP(C28,'after session 2'!$A$6:H$23,8,FALSE)</f>
        <v>#N/A</v>
      </c>
      <c r="G30" s="58" t="e">
        <f>VLOOKUP(C28,'after session 2'!$A$6:G$23,7,FALSE)</f>
        <v>#N/A</v>
      </c>
      <c r="H30" s="58" t="e">
        <f>VLOOKUP(D30,$G$9:$H$12,2,TRUE)</f>
        <v>#N/A</v>
      </c>
      <c r="I30" t="str">
        <f>IF(ISNA(H30),"&lt;td colspan=5&gt;&amp;nbsp;&lt;/td&gt;",CONCATENATE("&lt;td bgcolor='#",H30,"'&gt;",C30,"&lt;/td&gt;&lt;td bgcolor='#",H30,"'&gt;",D30,"&lt;/td&gt;&lt;td bgcolor='#",H30,"'&gt;",E30,"&lt;/td&gt;&lt;td bgcolor='#",H30,"'&gt;",F30,"&lt;/td&gt;&lt;td bgcolor='#",H30,"'&gt;",TEXT(G30,"#0.0"),"&lt;/td&gt;"))</f>
        <v>&lt;td colspan=5&gt;&amp;nbsp;&lt;/td&gt;</v>
      </c>
    </row>
    <row r="31" spans="1:9" x14ac:dyDescent="0.2">
      <c r="B31" t="e">
        <f>VLOOKUP(C28,'after session 3'!$A$6:B$23,2,FALSE)</f>
        <v>#N/A</v>
      </c>
      <c r="C31" t="e">
        <f>VLOOKUP(C28,'after session 3'!$A$6:C$23,3,FALSE)</f>
        <v>#N/A</v>
      </c>
      <c r="D31" t="e">
        <f>VLOOKUP(C28,'after session 3'!$A$6:D$23,4,FALSE)</f>
        <v>#N/A</v>
      </c>
      <c r="E31" t="e">
        <f>VLOOKUP(C28,'after session 3'!$A$6:E$23,5,FALSE)</f>
        <v>#N/A</v>
      </c>
      <c r="F31" t="e">
        <f>VLOOKUP(C28,'after session 3'!$A$6:H$23,8,FALSE)</f>
        <v>#N/A</v>
      </c>
      <c r="G31" s="58" t="e">
        <f>VLOOKUP(C28,'after session 3'!$A$6:G$23,7,FALSE)</f>
        <v>#N/A</v>
      </c>
      <c r="H31" s="58" t="e">
        <f>VLOOKUP(D31,$G$9:$H$12,2,TRUE)</f>
        <v>#N/A</v>
      </c>
      <c r="I31" t="str">
        <f>IF(ISNA(H31),"&lt;td colspan=5&gt;&amp;nbsp;&lt;/td&gt;",CONCATENATE("&lt;td bgcolor='#",H31,"'&gt;",C31,"&lt;/td&gt;&lt;td bgcolor='#",H31,"'&gt;",D31,"&lt;/td&gt;&lt;td bgcolor='#",H31,"'&gt;",E31,"&lt;/td&gt;&lt;td bgcolor='#",H31,"'&gt;",F31,"&lt;/td&gt;&lt;td bgcolor='#",H31,"'&gt;",TEXT(G31,"#0.0"),"&lt;/td&gt;"))</f>
        <v>&lt;td colspan=5&gt;&amp;nbsp;&lt;/td&gt;</v>
      </c>
    </row>
    <row r="32" spans="1:9" x14ac:dyDescent="0.2">
      <c r="B32" t="e">
        <f>VLOOKUP(C28,'after session 4'!$A$6:B$23,2,FALSE)</f>
        <v>#N/A</v>
      </c>
      <c r="C32" t="e">
        <f>VLOOKUP(C28,'after session 4'!$A$6:C$23,3,FALSE)</f>
        <v>#N/A</v>
      </c>
      <c r="D32" t="e">
        <f>VLOOKUP(C28,'after session 4'!$A$6:D$23,4,FALSE)</f>
        <v>#N/A</v>
      </c>
      <c r="E32" t="e">
        <f>VLOOKUP(C28,'after session 4'!$A$6:E$23,5,FALSE)</f>
        <v>#N/A</v>
      </c>
      <c r="F32" t="e">
        <f>VLOOKUP(C28,'after session 4'!$A$6:H$23,8,FALSE)</f>
        <v>#N/A</v>
      </c>
      <c r="G32" s="58" t="e">
        <f>VLOOKUP(C28,'after session 4'!$A$6:G$23,7,FALSE)</f>
        <v>#N/A</v>
      </c>
      <c r="H32" s="58" t="e">
        <f>VLOOKUP(D32,$G$9:$H$12,2,TRUE)</f>
        <v>#N/A</v>
      </c>
      <c r="I32" t="str">
        <f>IF(ISNA(H32),"&lt;td colspan=5&gt;&amp;nbsp;&lt;/td&gt;",CONCATENATE("&lt;td bgcolor='#",H32,"'&gt;",C32,"&lt;/td&gt;&lt;td bgcolor='#",H32,"'&gt;",D32,"&lt;/td&gt;&lt;td bgcolor='#",H32,"'&gt;",E32,"&lt;/td&gt;&lt;td bgcolor='#",H32,"'&gt;",F32,"&lt;/td&gt;&lt;td bgcolor='#",H32,"'&gt;",TEXT(G32,"#0.0"),"&lt;/td&gt;"))</f>
        <v>&lt;td colspan=5&gt;&amp;nbsp;&lt;/td&gt;</v>
      </c>
    </row>
    <row r="33" spans="1:9" x14ac:dyDescent="0.2">
      <c r="B33" t="e">
        <f>VLOOKUP(C28,'after session 4'!$A$6:B$23,2,FALSE)</f>
        <v>#N/A</v>
      </c>
      <c r="C33" t="s">
        <v>98</v>
      </c>
      <c r="D33" t="s">
        <v>98</v>
      </c>
      <c r="E33" t="s">
        <v>98</v>
      </c>
      <c r="F33" t="e">
        <f>VLOOKUP(C28,'after session 4'!$A$6:O$23,11,FALSE)</f>
        <v>#N/A</v>
      </c>
      <c r="G33" s="65" t="e">
        <f>VLOOKUP(C28,'after session 4'!$A$6:N$23,10,FALSE)</f>
        <v>#N/A</v>
      </c>
      <c r="I33" t="e">
        <f>CONCATENATE("&lt;th&gt;",TEXT(F33,"#"),"&lt;/th&gt;&lt;th&gt;",TEXT(G33,"#0.00"),"&lt;/th&gt;&lt;/tr&gt;")</f>
        <v>#N/A</v>
      </c>
    </row>
    <row r="34" spans="1:9" x14ac:dyDescent="0.2">
      <c r="A34">
        <f>1+A28</f>
        <v>4</v>
      </c>
      <c r="B34" t="e">
        <f>VLOOKUP(C34,'after session 1'!$A$6:B$23,2,FALSE)</f>
        <v>#N/A</v>
      </c>
      <c r="C34" t="str">
        <f>result!A8</f>
        <v/>
      </c>
      <c r="I34" t="str">
        <f>IF(ISNA(B34),"&lt;/table&gt;",CONCATENATE("&lt;tr&gt;&lt;td&gt;",SUBSTITUTE(B34," ","&amp;nbsp;"),"&lt;/td&gt;"))</f>
        <v>&lt;/table&gt;</v>
      </c>
    </row>
    <row r="35" spans="1:9" x14ac:dyDescent="0.2">
      <c r="B35" t="e">
        <f>VLOOKUP(C34,'after session 1'!$A$6:B$23,2,FALSE)</f>
        <v>#N/A</v>
      </c>
      <c r="C35" t="e">
        <f>VLOOKUP(C34,'after session 1'!$A$6:C$23,3,FALSE)</f>
        <v>#N/A</v>
      </c>
      <c r="D35" t="e">
        <f>VLOOKUP(C34,'after session 1'!$A$6:D$23,4,FALSE)</f>
        <v>#N/A</v>
      </c>
      <c r="E35" t="e">
        <f>VLOOKUP(C34,'after session 1'!$A$6:E$23,5,FALSE)</f>
        <v>#N/A</v>
      </c>
      <c r="F35" t="e">
        <f>VLOOKUP(C34,'after session 1'!$A$6:H$23,8,FALSE)</f>
        <v>#N/A</v>
      </c>
      <c r="G35" s="58" t="e">
        <f>VLOOKUP(C34,'after session 1'!$A$6:G$23,7,FALSE)</f>
        <v>#N/A</v>
      </c>
      <c r="H35" s="58" t="e">
        <f>VLOOKUP(D35,$G$9:$H$12,2,TRUE)</f>
        <v>#N/A</v>
      </c>
      <c r="I35" t="str">
        <f>IF(ISNA(H35),"&lt;td colspan=5&gt;&amp;nbsp;&lt;/td&gt;",CONCATENATE("&lt;td bgcolor='#",H35,"'&gt;",C35,"&lt;/td&gt;&lt;td bgcolor='#",H35,"'&gt;",D35,"&lt;/td&gt;&lt;td bgcolor='#",H35,"'&gt;",E35,"&lt;/td&gt;&lt;td bgcolor='#",H35,"'&gt;",F35,"&lt;/td&gt;&lt;td bgcolor='#",H35,"'&gt;",TEXT(G35,"#0.0"),"&lt;/td&gt;"))</f>
        <v>&lt;td colspan=5&gt;&amp;nbsp;&lt;/td&gt;</v>
      </c>
    </row>
    <row r="36" spans="1:9" x14ac:dyDescent="0.2">
      <c r="B36" t="e">
        <f>VLOOKUP(C34,'after session 2'!$A$6:B$23,2,FALSE)</f>
        <v>#N/A</v>
      </c>
      <c r="C36" t="e">
        <f>VLOOKUP(C34,'after session 2'!$A$6:C$23,3,FALSE)</f>
        <v>#N/A</v>
      </c>
      <c r="D36" t="e">
        <f>VLOOKUP(C34,'after session 2'!$A$6:D$23,4,FALSE)</f>
        <v>#N/A</v>
      </c>
      <c r="E36" t="e">
        <f>VLOOKUP(C34,'after session 2'!$A$6:E$23,5,FALSE)</f>
        <v>#N/A</v>
      </c>
      <c r="F36" t="e">
        <f>VLOOKUP(C34,'after session 2'!$A$6:H$23,8,FALSE)</f>
        <v>#N/A</v>
      </c>
      <c r="G36" s="58" t="e">
        <f>VLOOKUP(C34,'after session 2'!$A$6:G$23,7,FALSE)</f>
        <v>#N/A</v>
      </c>
      <c r="H36" s="58" t="e">
        <f>VLOOKUP(D36,$G$9:$H$12,2,TRUE)</f>
        <v>#N/A</v>
      </c>
      <c r="I36" t="str">
        <f>IF(ISNA(H36),"&lt;td colspan=5&gt;&amp;nbsp;&lt;/td&gt;",CONCATENATE("&lt;td bgcolor='#",H36,"'&gt;",C36,"&lt;/td&gt;&lt;td bgcolor='#",H36,"'&gt;",D36,"&lt;/td&gt;&lt;td bgcolor='#",H36,"'&gt;",E36,"&lt;/td&gt;&lt;td bgcolor='#",H36,"'&gt;",F36,"&lt;/td&gt;&lt;td bgcolor='#",H36,"'&gt;",TEXT(G36,"#0.0"),"&lt;/td&gt;"))</f>
        <v>&lt;td colspan=5&gt;&amp;nbsp;&lt;/td&gt;</v>
      </c>
    </row>
    <row r="37" spans="1:9" x14ac:dyDescent="0.2">
      <c r="B37" t="e">
        <f>VLOOKUP(C34,'after session 3'!$A$6:B$23,2,FALSE)</f>
        <v>#N/A</v>
      </c>
      <c r="C37" t="e">
        <f>VLOOKUP(C34,'after session 3'!$A$6:C$23,3,FALSE)</f>
        <v>#N/A</v>
      </c>
      <c r="D37" t="e">
        <f>VLOOKUP(C34,'after session 3'!$A$6:D$23,4,FALSE)</f>
        <v>#N/A</v>
      </c>
      <c r="E37" t="e">
        <f>VLOOKUP(C34,'after session 3'!$A$6:E$23,5,FALSE)</f>
        <v>#N/A</v>
      </c>
      <c r="F37" t="e">
        <f>VLOOKUP(C34,'after session 3'!$A$6:H$23,8,FALSE)</f>
        <v>#N/A</v>
      </c>
      <c r="G37" s="58" t="e">
        <f>VLOOKUP(C34,'after session 3'!$A$6:G$23,7,FALSE)</f>
        <v>#N/A</v>
      </c>
      <c r="H37" s="58" t="e">
        <f>VLOOKUP(D37,$G$9:$H$12,2,TRUE)</f>
        <v>#N/A</v>
      </c>
      <c r="I37" t="str">
        <f>IF(ISNA(H37),"&lt;td colspan=5&gt;&amp;nbsp;&lt;/td&gt;",CONCATENATE("&lt;td bgcolor='#",H37,"'&gt;",C37,"&lt;/td&gt;&lt;td bgcolor='#",H37,"'&gt;",D37,"&lt;/td&gt;&lt;td bgcolor='#",H37,"'&gt;",E37,"&lt;/td&gt;&lt;td bgcolor='#",H37,"'&gt;",F37,"&lt;/td&gt;&lt;td bgcolor='#",H37,"'&gt;",TEXT(G37,"#0.0"),"&lt;/td&gt;"))</f>
        <v>&lt;td colspan=5&gt;&amp;nbsp;&lt;/td&gt;</v>
      </c>
    </row>
    <row r="38" spans="1:9" x14ac:dyDescent="0.2">
      <c r="B38" t="e">
        <f>VLOOKUP(C34,'after session 4'!$A$6:B$23,2,FALSE)</f>
        <v>#N/A</v>
      </c>
      <c r="C38" t="e">
        <f>VLOOKUP(C34,'after session 4'!$A$6:C$23,3,FALSE)</f>
        <v>#N/A</v>
      </c>
      <c r="D38" t="e">
        <f>VLOOKUP(C34,'after session 4'!$A$6:D$23,4,FALSE)</f>
        <v>#N/A</v>
      </c>
      <c r="E38" t="e">
        <f>VLOOKUP(C34,'after session 4'!$A$6:E$23,5,FALSE)</f>
        <v>#N/A</v>
      </c>
      <c r="F38" t="e">
        <f>VLOOKUP(C34,'after session 4'!$A$6:H$23,8,FALSE)</f>
        <v>#N/A</v>
      </c>
      <c r="G38" s="58" t="e">
        <f>VLOOKUP(C34,'after session 4'!$A$6:G$23,7,FALSE)</f>
        <v>#N/A</v>
      </c>
      <c r="H38" s="58" t="e">
        <f>VLOOKUP(D38,$G$9:$H$12,2,TRUE)</f>
        <v>#N/A</v>
      </c>
      <c r="I38" t="str">
        <f>IF(ISNA(H38),"&lt;td colspan=5&gt;&amp;nbsp;&lt;/td&gt;",CONCATENATE("&lt;td bgcolor='#",H38,"'&gt;",C38,"&lt;/td&gt;&lt;td bgcolor='#",H38,"'&gt;",D38,"&lt;/td&gt;&lt;td bgcolor='#",H38,"'&gt;",E38,"&lt;/td&gt;&lt;td bgcolor='#",H38,"'&gt;",F38,"&lt;/td&gt;&lt;td bgcolor='#",H38,"'&gt;",TEXT(G38,"#0.0"),"&lt;/td&gt;"))</f>
        <v>&lt;td colspan=5&gt;&amp;nbsp;&lt;/td&gt;</v>
      </c>
    </row>
    <row r="39" spans="1:9" x14ac:dyDescent="0.2">
      <c r="B39" t="e">
        <f>VLOOKUP(C34,'after session 4'!$A$6:B$23,2,FALSE)</f>
        <v>#N/A</v>
      </c>
      <c r="C39" t="s">
        <v>98</v>
      </c>
      <c r="D39" t="s">
        <v>98</v>
      </c>
      <c r="E39" t="s">
        <v>98</v>
      </c>
      <c r="F39" t="e">
        <f>VLOOKUP(C34,'after session 4'!$A$6:O$23,11,FALSE)</f>
        <v>#N/A</v>
      </c>
      <c r="G39" s="65" t="e">
        <f>VLOOKUP(C34,'after session 4'!$A$6:N$23,10,FALSE)</f>
        <v>#N/A</v>
      </c>
      <c r="I39" t="e">
        <f>CONCATENATE("&lt;th&gt;",TEXT(F39,"#"),"&lt;/th&gt;&lt;th&gt;",TEXT(G39,"#0.00"),"&lt;/th&gt;&lt;/tr&gt;")</f>
        <v>#N/A</v>
      </c>
    </row>
    <row r="40" spans="1:9" x14ac:dyDescent="0.2">
      <c r="A40">
        <f>1+A34</f>
        <v>5</v>
      </c>
      <c r="B40" t="e">
        <f>VLOOKUP(C40,'after session 1'!$A$6:B$23,2,FALSE)</f>
        <v>#N/A</v>
      </c>
      <c r="C40" t="str">
        <f>result!A9</f>
        <v/>
      </c>
      <c r="I40" t="str">
        <f>IF(ISNA(B40),"&lt;/table&gt;",CONCATENATE("&lt;tr&gt;&lt;td&gt;",SUBSTITUTE(B40," ","&amp;nbsp;"),"&lt;/td&gt;"))</f>
        <v>&lt;/table&gt;</v>
      </c>
    </row>
    <row r="41" spans="1:9" x14ac:dyDescent="0.2">
      <c r="B41" t="e">
        <f>VLOOKUP(C40,'after session 1'!$A$6:B$23,2,FALSE)</f>
        <v>#N/A</v>
      </c>
      <c r="C41" t="e">
        <f>VLOOKUP(C40,'after session 1'!$A$6:C$23,3,FALSE)</f>
        <v>#N/A</v>
      </c>
      <c r="D41" t="e">
        <f>VLOOKUP(C40,'after session 1'!$A$6:D$23,4,FALSE)</f>
        <v>#N/A</v>
      </c>
      <c r="E41" t="e">
        <f>VLOOKUP(C40,'after session 1'!$A$6:E$23,5,FALSE)</f>
        <v>#N/A</v>
      </c>
      <c r="F41" t="e">
        <f>VLOOKUP(C40,'after session 1'!$A$6:H$23,8,FALSE)</f>
        <v>#N/A</v>
      </c>
      <c r="G41" s="58" t="e">
        <f>VLOOKUP(C40,'after session 1'!$A$6:G$23,7,FALSE)</f>
        <v>#N/A</v>
      </c>
      <c r="H41" s="58" t="e">
        <f>VLOOKUP(D41,$G$9:$H$12,2,TRUE)</f>
        <v>#N/A</v>
      </c>
      <c r="I41" t="str">
        <f>IF(ISNA(H41),"&lt;td colspan=5&gt;&amp;nbsp;&lt;/td&gt;",CONCATENATE("&lt;td bgcolor='#",H41,"'&gt;",C41,"&lt;/td&gt;&lt;td bgcolor='#",H41,"'&gt;",D41,"&lt;/td&gt;&lt;td bgcolor='#",H41,"'&gt;",E41,"&lt;/td&gt;&lt;td bgcolor='#",H41,"'&gt;",F41,"&lt;/td&gt;&lt;td bgcolor='#",H41,"'&gt;",TEXT(G41,"#0.0"),"&lt;/td&gt;"))</f>
        <v>&lt;td colspan=5&gt;&amp;nbsp;&lt;/td&gt;</v>
      </c>
    </row>
    <row r="42" spans="1:9" x14ac:dyDescent="0.2">
      <c r="B42" t="e">
        <f>VLOOKUP(C40,'after session 2'!$A$6:B$23,2,FALSE)</f>
        <v>#N/A</v>
      </c>
      <c r="C42" t="e">
        <f>VLOOKUP(C40,'after session 2'!$A$6:C$23,3,FALSE)</f>
        <v>#N/A</v>
      </c>
      <c r="D42" t="e">
        <f>VLOOKUP(C40,'after session 2'!$A$6:D$23,4,FALSE)</f>
        <v>#N/A</v>
      </c>
      <c r="E42" t="e">
        <f>VLOOKUP(C40,'after session 2'!$A$6:E$23,5,FALSE)</f>
        <v>#N/A</v>
      </c>
      <c r="F42" t="e">
        <f>VLOOKUP(C40,'after session 2'!$A$6:H$23,8,FALSE)</f>
        <v>#N/A</v>
      </c>
      <c r="G42" s="58" t="e">
        <f>VLOOKUP(C40,'after session 2'!$A$6:G$23,7,FALSE)</f>
        <v>#N/A</v>
      </c>
      <c r="H42" s="58" t="e">
        <f>VLOOKUP(D42,$G$9:$H$12,2,TRUE)</f>
        <v>#N/A</v>
      </c>
      <c r="I42" t="str">
        <f>IF(ISNA(H42),"&lt;td colspan=5&gt;&amp;nbsp;&lt;/td&gt;",CONCATENATE("&lt;td bgcolor='#",H42,"'&gt;",C42,"&lt;/td&gt;&lt;td bgcolor='#",H42,"'&gt;",D42,"&lt;/td&gt;&lt;td bgcolor='#",H42,"'&gt;",E42,"&lt;/td&gt;&lt;td bgcolor='#",H42,"'&gt;",F42,"&lt;/td&gt;&lt;td bgcolor='#",H42,"'&gt;",TEXT(G42,"#0.0"),"&lt;/td&gt;"))</f>
        <v>&lt;td colspan=5&gt;&amp;nbsp;&lt;/td&gt;</v>
      </c>
    </row>
    <row r="43" spans="1:9" x14ac:dyDescent="0.2">
      <c r="B43" t="e">
        <f>VLOOKUP(C40,'after session 3'!$A$6:B$23,2,FALSE)</f>
        <v>#N/A</v>
      </c>
      <c r="C43" t="e">
        <f>VLOOKUP(C40,'after session 3'!$A$6:C$23,3,FALSE)</f>
        <v>#N/A</v>
      </c>
      <c r="D43" t="e">
        <f>VLOOKUP(C40,'after session 3'!$A$6:D$23,4,FALSE)</f>
        <v>#N/A</v>
      </c>
      <c r="E43" t="e">
        <f>VLOOKUP(C40,'after session 3'!$A$6:E$23,5,FALSE)</f>
        <v>#N/A</v>
      </c>
      <c r="F43" t="e">
        <f>VLOOKUP(C40,'after session 3'!$A$6:H$23,8,FALSE)</f>
        <v>#N/A</v>
      </c>
      <c r="G43" s="58" t="e">
        <f>VLOOKUP(C40,'after session 3'!$A$6:G$23,7,FALSE)</f>
        <v>#N/A</v>
      </c>
      <c r="H43" s="58" t="e">
        <f>VLOOKUP(D43,$G$9:$H$12,2,TRUE)</f>
        <v>#N/A</v>
      </c>
      <c r="I43" t="str">
        <f>IF(ISNA(H43),"&lt;td colspan=5&gt;&amp;nbsp;&lt;/td&gt;",CONCATENATE("&lt;td bgcolor='#",H43,"'&gt;",C43,"&lt;/td&gt;&lt;td bgcolor='#",H43,"'&gt;",D43,"&lt;/td&gt;&lt;td bgcolor='#",H43,"'&gt;",E43,"&lt;/td&gt;&lt;td bgcolor='#",H43,"'&gt;",F43,"&lt;/td&gt;&lt;td bgcolor='#",H43,"'&gt;",TEXT(G43,"#0.0"),"&lt;/td&gt;"))</f>
        <v>&lt;td colspan=5&gt;&amp;nbsp;&lt;/td&gt;</v>
      </c>
    </row>
    <row r="44" spans="1:9" x14ac:dyDescent="0.2">
      <c r="B44" t="e">
        <f>VLOOKUP(C40,'after session 4'!$A$6:B$23,2,FALSE)</f>
        <v>#N/A</v>
      </c>
      <c r="C44" t="e">
        <f>VLOOKUP(C40,'after session 4'!$A$6:C$23,3,FALSE)</f>
        <v>#N/A</v>
      </c>
      <c r="D44" t="e">
        <f>VLOOKUP(C40,'after session 4'!$A$6:D$23,4,FALSE)</f>
        <v>#N/A</v>
      </c>
      <c r="E44" t="e">
        <f>VLOOKUP(C40,'after session 4'!$A$6:E$23,5,FALSE)</f>
        <v>#N/A</v>
      </c>
      <c r="F44" t="e">
        <f>VLOOKUP(C40,'after session 4'!$A$6:H$23,8,FALSE)</f>
        <v>#N/A</v>
      </c>
      <c r="G44" s="58" t="e">
        <f>VLOOKUP(C40,'after session 4'!$A$6:G$23,7,FALSE)</f>
        <v>#N/A</v>
      </c>
      <c r="H44" s="58" t="e">
        <f>VLOOKUP(D44,$G$9:$H$12,2,TRUE)</f>
        <v>#N/A</v>
      </c>
      <c r="I44" t="str">
        <f>IF(ISNA(H44),"&lt;td colspan=5&gt;&amp;nbsp;&lt;/td&gt;",CONCATENATE("&lt;td bgcolor='#",H44,"'&gt;",C44,"&lt;/td&gt;&lt;td bgcolor='#",H44,"'&gt;",D44,"&lt;/td&gt;&lt;td bgcolor='#",H44,"'&gt;",E44,"&lt;/td&gt;&lt;td bgcolor='#",H44,"'&gt;",F44,"&lt;/td&gt;&lt;td bgcolor='#",H44,"'&gt;",TEXT(G44,"#0.0"),"&lt;/td&gt;"))</f>
        <v>&lt;td colspan=5&gt;&amp;nbsp;&lt;/td&gt;</v>
      </c>
    </row>
    <row r="45" spans="1:9" x14ac:dyDescent="0.2">
      <c r="B45" t="e">
        <f>VLOOKUP(C40,'after session 4'!$A$6:B$23,2,FALSE)</f>
        <v>#N/A</v>
      </c>
      <c r="C45" t="s">
        <v>98</v>
      </c>
      <c r="D45" t="s">
        <v>98</v>
      </c>
      <c r="E45" t="s">
        <v>98</v>
      </c>
      <c r="F45" t="e">
        <f>VLOOKUP(C40,'after session 4'!$A$6:O$23,11,FALSE)</f>
        <v>#N/A</v>
      </c>
      <c r="G45" s="65" t="e">
        <f>VLOOKUP(C40,'after session 4'!$A$6:N$23,10,FALSE)</f>
        <v>#N/A</v>
      </c>
      <c r="I45" t="e">
        <f>CONCATENATE("&lt;th&gt;",TEXT(F45,"#"),"&lt;/th&gt;&lt;th&gt;",TEXT(G45,"#0.00"),"&lt;/th&gt;&lt;/tr&gt;")</f>
        <v>#N/A</v>
      </c>
    </row>
    <row r="46" spans="1:9" x14ac:dyDescent="0.2">
      <c r="A46">
        <f>1+A40</f>
        <v>6</v>
      </c>
      <c r="B46" t="e">
        <f>VLOOKUP(C46,'after session 1'!$A$6:B$23,2,FALSE)</f>
        <v>#N/A</v>
      </c>
      <c r="C46" t="str">
        <f>result!A10</f>
        <v/>
      </c>
      <c r="I46" t="str">
        <f>IF(ISNA(B46),"&lt;/table&gt;",CONCATENATE("&lt;tr&gt;&lt;td&gt;",SUBSTITUTE(B46," ","&amp;nbsp;"),"&lt;/td&gt;"))</f>
        <v>&lt;/table&gt;</v>
      </c>
    </row>
    <row r="47" spans="1:9" x14ac:dyDescent="0.2">
      <c r="B47" t="e">
        <f>VLOOKUP(C46,'after session 1'!$A$6:B$23,2,FALSE)</f>
        <v>#N/A</v>
      </c>
      <c r="C47" t="e">
        <f>VLOOKUP(C46,'after session 1'!$A$6:C$23,3,FALSE)</f>
        <v>#N/A</v>
      </c>
      <c r="D47" t="e">
        <f>VLOOKUP(C46,'after session 1'!$A$6:D$23,4,FALSE)</f>
        <v>#N/A</v>
      </c>
      <c r="E47" t="e">
        <f>VLOOKUP(C46,'after session 1'!$A$6:E$23,5,FALSE)</f>
        <v>#N/A</v>
      </c>
      <c r="F47" t="e">
        <f>VLOOKUP(C46,'after session 1'!$A$6:H$23,8,FALSE)</f>
        <v>#N/A</v>
      </c>
      <c r="G47" s="58" t="e">
        <f>VLOOKUP(C46,'after session 1'!$A$6:G$23,7,FALSE)</f>
        <v>#N/A</v>
      </c>
      <c r="H47" s="58" t="e">
        <f>VLOOKUP(D47,$G$9:$H$12,2,TRUE)</f>
        <v>#N/A</v>
      </c>
      <c r="I47" t="str">
        <f>IF(ISNA(H47),"&lt;td colspan=5&gt;&amp;nbsp;&lt;/td&gt;",CONCATENATE("&lt;td bgcolor='#",H47,"'&gt;",C47,"&lt;/td&gt;&lt;td bgcolor='#",H47,"'&gt;",D47,"&lt;/td&gt;&lt;td bgcolor='#",H47,"'&gt;",E47,"&lt;/td&gt;&lt;td bgcolor='#",H47,"'&gt;",F47,"&lt;/td&gt;&lt;td bgcolor='#",H47,"'&gt;",TEXT(G47,"#0.0"),"&lt;/td&gt;"))</f>
        <v>&lt;td colspan=5&gt;&amp;nbsp;&lt;/td&gt;</v>
      </c>
    </row>
    <row r="48" spans="1:9" x14ac:dyDescent="0.2">
      <c r="B48" t="e">
        <f>VLOOKUP(C46,'after session 2'!$A$6:B$23,2,FALSE)</f>
        <v>#N/A</v>
      </c>
      <c r="C48" t="e">
        <f>VLOOKUP(C46,'after session 2'!$A$6:C$23,3,FALSE)</f>
        <v>#N/A</v>
      </c>
      <c r="D48" t="e">
        <f>VLOOKUP(C46,'after session 2'!$A$6:D$23,4,FALSE)</f>
        <v>#N/A</v>
      </c>
      <c r="E48" t="e">
        <f>VLOOKUP(C46,'after session 2'!$A$6:E$23,5,FALSE)</f>
        <v>#N/A</v>
      </c>
      <c r="F48" t="e">
        <f>VLOOKUP(C46,'after session 2'!$A$6:H$23,8,FALSE)</f>
        <v>#N/A</v>
      </c>
      <c r="G48" s="58" t="e">
        <f>VLOOKUP(C46,'after session 2'!$A$6:G$23,7,FALSE)</f>
        <v>#N/A</v>
      </c>
      <c r="H48" s="58" t="e">
        <f>VLOOKUP(D48,$G$9:$H$12,2,TRUE)</f>
        <v>#N/A</v>
      </c>
      <c r="I48" t="str">
        <f>IF(ISNA(H48),"&lt;td colspan=5&gt;&amp;nbsp;&lt;/td&gt;",CONCATENATE("&lt;td bgcolor='#",H48,"'&gt;",C48,"&lt;/td&gt;&lt;td bgcolor='#",H48,"'&gt;",D48,"&lt;/td&gt;&lt;td bgcolor='#",H48,"'&gt;",E48,"&lt;/td&gt;&lt;td bgcolor='#",H48,"'&gt;",F48,"&lt;/td&gt;&lt;td bgcolor='#",H48,"'&gt;",TEXT(G48,"#0.0"),"&lt;/td&gt;"))</f>
        <v>&lt;td colspan=5&gt;&amp;nbsp;&lt;/td&gt;</v>
      </c>
    </row>
    <row r="49" spans="1:9" x14ac:dyDescent="0.2">
      <c r="B49" t="e">
        <f>VLOOKUP(C46,'after session 3'!$A$6:B$23,2,FALSE)</f>
        <v>#N/A</v>
      </c>
      <c r="C49" t="e">
        <f>VLOOKUP(C46,'after session 3'!$A$6:C$23,3,FALSE)</f>
        <v>#N/A</v>
      </c>
      <c r="D49" t="e">
        <f>VLOOKUP(C46,'after session 3'!$A$6:D$23,4,FALSE)</f>
        <v>#N/A</v>
      </c>
      <c r="E49" t="e">
        <f>VLOOKUP(C46,'after session 3'!$A$6:E$23,5,FALSE)</f>
        <v>#N/A</v>
      </c>
      <c r="F49" t="e">
        <f>VLOOKUP(C46,'after session 3'!$A$6:H$23,8,FALSE)</f>
        <v>#N/A</v>
      </c>
      <c r="G49" s="58" t="e">
        <f>VLOOKUP(C46,'after session 3'!$A$6:G$23,7,FALSE)</f>
        <v>#N/A</v>
      </c>
      <c r="H49" s="58" t="e">
        <f>VLOOKUP(D49,$G$9:$H$12,2,TRUE)</f>
        <v>#N/A</v>
      </c>
      <c r="I49" t="str">
        <f>IF(ISNA(H49),"&lt;td colspan=5&gt;&amp;nbsp;&lt;/td&gt;",CONCATENATE("&lt;td bgcolor='#",H49,"'&gt;",C49,"&lt;/td&gt;&lt;td bgcolor='#",H49,"'&gt;",D49,"&lt;/td&gt;&lt;td bgcolor='#",H49,"'&gt;",E49,"&lt;/td&gt;&lt;td bgcolor='#",H49,"'&gt;",F49,"&lt;/td&gt;&lt;td bgcolor='#",H49,"'&gt;",TEXT(G49,"#0.0"),"&lt;/td&gt;"))</f>
        <v>&lt;td colspan=5&gt;&amp;nbsp;&lt;/td&gt;</v>
      </c>
    </row>
    <row r="50" spans="1:9" x14ac:dyDescent="0.2">
      <c r="B50" t="e">
        <f>VLOOKUP(C46,'after session 4'!$A$6:B$23,2,FALSE)</f>
        <v>#N/A</v>
      </c>
      <c r="C50" t="e">
        <f>VLOOKUP(C46,'after session 4'!$A$6:C$23,3,FALSE)</f>
        <v>#N/A</v>
      </c>
      <c r="D50" t="e">
        <f>VLOOKUP(C46,'after session 4'!$A$6:D$23,4,FALSE)</f>
        <v>#N/A</v>
      </c>
      <c r="E50" t="e">
        <f>VLOOKUP(C46,'after session 4'!$A$6:E$23,5,FALSE)</f>
        <v>#N/A</v>
      </c>
      <c r="F50" t="e">
        <f>VLOOKUP(C46,'after session 4'!$A$6:H$23,8,FALSE)</f>
        <v>#N/A</v>
      </c>
      <c r="G50" s="58" t="e">
        <f>VLOOKUP(C46,'after session 4'!$A$6:G$23,7,FALSE)</f>
        <v>#N/A</v>
      </c>
      <c r="H50" s="58" t="e">
        <f>VLOOKUP(D50,$G$9:$H$12,2,TRUE)</f>
        <v>#N/A</v>
      </c>
      <c r="I50" t="str">
        <f>IF(ISNA(H50),"&lt;td colspan=5&gt;&amp;nbsp;&lt;/td&gt;",CONCATENATE("&lt;td bgcolor='#",H50,"'&gt;",C50,"&lt;/td&gt;&lt;td bgcolor='#",H50,"'&gt;",D50,"&lt;/td&gt;&lt;td bgcolor='#",H50,"'&gt;",E50,"&lt;/td&gt;&lt;td bgcolor='#",H50,"'&gt;",F50,"&lt;/td&gt;&lt;td bgcolor='#",H50,"'&gt;",TEXT(G50,"#0.0"),"&lt;/td&gt;"))</f>
        <v>&lt;td colspan=5&gt;&amp;nbsp;&lt;/td&gt;</v>
      </c>
    </row>
    <row r="51" spans="1:9" x14ac:dyDescent="0.2">
      <c r="B51" t="e">
        <f>VLOOKUP(C46,'after session 4'!$A$6:B$23,2,FALSE)</f>
        <v>#N/A</v>
      </c>
      <c r="C51" t="s">
        <v>98</v>
      </c>
      <c r="D51" t="s">
        <v>98</v>
      </c>
      <c r="E51" t="s">
        <v>98</v>
      </c>
      <c r="F51" t="e">
        <f>VLOOKUP(C46,'after session 4'!$A$6:O$23,11,FALSE)</f>
        <v>#N/A</v>
      </c>
      <c r="G51" s="65" t="e">
        <f>VLOOKUP(C46,'after session 4'!$A$6:N$23,10,FALSE)</f>
        <v>#N/A</v>
      </c>
      <c r="I51" t="e">
        <f>CONCATENATE("&lt;th&gt;",TEXT(F51,"#"),"&lt;/th&gt;&lt;th&gt;",TEXT(G51,"#0.00"),"&lt;/th&gt;&lt;/tr&gt;")</f>
        <v>#N/A</v>
      </c>
    </row>
    <row r="52" spans="1:9" x14ac:dyDescent="0.2">
      <c r="A52">
        <f>1+A46</f>
        <v>7</v>
      </c>
      <c r="B52" t="e">
        <f>VLOOKUP(C52,'after session 1'!$A$6:B$23,2,FALSE)</f>
        <v>#N/A</v>
      </c>
      <c r="C52" t="str">
        <f>result!A11</f>
        <v/>
      </c>
      <c r="I52" t="str">
        <f>IF(ISNA(B52),"&lt;/table&gt;",CONCATENATE("&lt;tr&gt;&lt;td&gt;",SUBSTITUTE(B52," ","&amp;nbsp;"),"&lt;/td&gt;"))</f>
        <v>&lt;/table&gt;</v>
      </c>
    </row>
    <row r="53" spans="1:9" x14ac:dyDescent="0.2">
      <c r="B53" t="e">
        <f>VLOOKUP(C52,'after session 1'!$A$6:B$23,2,FALSE)</f>
        <v>#N/A</v>
      </c>
      <c r="C53" t="e">
        <f>VLOOKUP(C52,'after session 1'!$A$6:C$23,3,FALSE)</f>
        <v>#N/A</v>
      </c>
      <c r="D53" t="e">
        <f>VLOOKUP(C52,'after session 1'!$A$6:D$23,4,FALSE)</f>
        <v>#N/A</v>
      </c>
      <c r="E53" t="e">
        <f>VLOOKUP(C52,'after session 1'!$A$6:E$23,5,FALSE)</f>
        <v>#N/A</v>
      </c>
      <c r="F53" t="e">
        <f>VLOOKUP(C52,'after session 1'!$A$6:H$23,8,FALSE)</f>
        <v>#N/A</v>
      </c>
      <c r="G53" s="58" t="e">
        <f>VLOOKUP(C52,'after session 1'!$A$6:G$23,7,FALSE)</f>
        <v>#N/A</v>
      </c>
      <c r="H53" s="58" t="e">
        <f>VLOOKUP(D53,$G$9:$H$12,2,TRUE)</f>
        <v>#N/A</v>
      </c>
      <c r="I53" t="str">
        <f>IF(ISNA(H53),"&lt;td colspan=5&gt;&amp;nbsp;&lt;/td&gt;",CONCATENATE("&lt;td bgcolor='#",H53,"'&gt;",C53,"&lt;/td&gt;&lt;td bgcolor='#",H53,"'&gt;",D53,"&lt;/td&gt;&lt;td bgcolor='#",H53,"'&gt;",E53,"&lt;/td&gt;&lt;td bgcolor='#",H53,"'&gt;",F53,"&lt;/td&gt;&lt;td bgcolor='#",H53,"'&gt;",TEXT(G53,"#0.0"),"&lt;/td&gt;"))</f>
        <v>&lt;td colspan=5&gt;&amp;nbsp;&lt;/td&gt;</v>
      </c>
    </row>
    <row r="54" spans="1:9" x14ac:dyDescent="0.2">
      <c r="B54" t="e">
        <f>VLOOKUP(C52,'after session 2'!$A$6:B$23,2,FALSE)</f>
        <v>#N/A</v>
      </c>
      <c r="C54" t="e">
        <f>VLOOKUP(C52,'after session 2'!$A$6:C$23,3,FALSE)</f>
        <v>#N/A</v>
      </c>
      <c r="D54" t="e">
        <f>VLOOKUP(C52,'after session 2'!$A$6:D$23,4,FALSE)</f>
        <v>#N/A</v>
      </c>
      <c r="E54" t="e">
        <f>VLOOKUP(C52,'after session 2'!$A$6:E$23,5,FALSE)</f>
        <v>#N/A</v>
      </c>
      <c r="F54" t="e">
        <f>VLOOKUP(C52,'after session 2'!$A$6:H$23,8,FALSE)</f>
        <v>#N/A</v>
      </c>
      <c r="G54" s="58" t="e">
        <f>VLOOKUP(C52,'after session 2'!$A$6:G$23,7,FALSE)</f>
        <v>#N/A</v>
      </c>
      <c r="H54" s="58" t="e">
        <f>VLOOKUP(D54,$G$9:$H$12,2,TRUE)</f>
        <v>#N/A</v>
      </c>
      <c r="I54" t="str">
        <f>IF(ISNA(H54),"&lt;td colspan=5&gt;&amp;nbsp;&lt;/td&gt;",CONCATENATE("&lt;td bgcolor='#",H54,"'&gt;",C54,"&lt;/td&gt;&lt;td bgcolor='#",H54,"'&gt;",D54,"&lt;/td&gt;&lt;td bgcolor='#",H54,"'&gt;",E54,"&lt;/td&gt;&lt;td bgcolor='#",H54,"'&gt;",F54,"&lt;/td&gt;&lt;td bgcolor='#",H54,"'&gt;",TEXT(G54,"#0.0"),"&lt;/td&gt;"))</f>
        <v>&lt;td colspan=5&gt;&amp;nbsp;&lt;/td&gt;</v>
      </c>
    </row>
    <row r="55" spans="1:9" x14ac:dyDescent="0.2">
      <c r="B55" t="e">
        <f>VLOOKUP(C52,'after session 3'!$A$6:B$23,2,FALSE)</f>
        <v>#N/A</v>
      </c>
      <c r="C55" t="e">
        <f>VLOOKUP(C52,'after session 3'!$A$6:C$23,3,FALSE)</f>
        <v>#N/A</v>
      </c>
      <c r="D55" t="e">
        <f>VLOOKUP(C52,'after session 3'!$A$6:D$23,4,FALSE)</f>
        <v>#N/A</v>
      </c>
      <c r="E55" t="e">
        <f>VLOOKUP(C52,'after session 3'!$A$6:E$23,5,FALSE)</f>
        <v>#N/A</v>
      </c>
      <c r="F55" t="e">
        <f>VLOOKUP(C52,'after session 3'!$A$6:H$23,8,FALSE)</f>
        <v>#N/A</v>
      </c>
      <c r="G55" s="58" t="e">
        <f>VLOOKUP(C52,'after session 3'!$A$6:G$23,7,FALSE)</f>
        <v>#N/A</v>
      </c>
      <c r="H55" s="58" t="e">
        <f>VLOOKUP(D55,$G$9:$H$12,2,TRUE)</f>
        <v>#N/A</v>
      </c>
      <c r="I55" t="str">
        <f>IF(ISNA(H55),"&lt;td colspan=5&gt;&amp;nbsp;&lt;/td&gt;",CONCATENATE("&lt;td bgcolor='#",H55,"'&gt;",C55,"&lt;/td&gt;&lt;td bgcolor='#",H55,"'&gt;",D55,"&lt;/td&gt;&lt;td bgcolor='#",H55,"'&gt;",E55,"&lt;/td&gt;&lt;td bgcolor='#",H55,"'&gt;",F55,"&lt;/td&gt;&lt;td bgcolor='#",H55,"'&gt;",TEXT(G55,"#0.0"),"&lt;/td&gt;"))</f>
        <v>&lt;td colspan=5&gt;&amp;nbsp;&lt;/td&gt;</v>
      </c>
    </row>
    <row r="56" spans="1:9" x14ac:dyDescent="0.2">
      <c r="B56" t="e">
        <f>VLOOKUP(C52,'after session 4'!$A$6:B$23,2,FALSE)</f>
        <v>#N/A</v>
      </c>
      <c r="C56" t="e">
        <f>VLOOKUP(C52,'after session 4'!$A$6:C$23,3,FALSE)</f>
        <v>#N/A</v>
      </c>
      <c r="D56" t="e">
        <f>VLOOKUP(C52,'after session 4'!$A$6:D$23,4,FALSE)</f>
        <v>#N/A</v>
      </c>
      <c r="E56" t="e">
        <f>VLOOKUP(C52,'after session 4'!$A$6:E$23,5,FALSE)</f>
        <v>#N/A</v>
      </c>
      <c r="F56" t="e">
        <f>VLOOKUP(C52,'after session 4'!$A$6:H$23,8,FALSE)</f>
        <v>#N/A</v>
      </c>
      <c r="G56" s="58" t="e">
        <f>VLOOKUP(C52,'after session 4'!$A$6:G$23,7,FALSE)</f>
        <v>#N/A</v>
      </c>
      <c r="H56" s="58" t="e">
        <f>VLOOKUP(D56,$G$9:$H$12,2,TRUE)</f>
        <v>#N/A</v>
      </c>
      <c r="I56" t="str">
        <f>IF(ISNA(H56),"&lt;td colspan=5&gt;&amp;nbsp;&lt;/td&gt;",CONCATENATE("&lt;td bgcolor='#",H56,"'&gt;",C56,"&lt;/td&gt;&lt;td bgcolor='#",H56,"'&gt;",D56,"&lt;/td&gt;&lt;td bgcolor='#",H56,"'&gt;",E56,"&lt;/td&gt;&lt;td bgcolor='#",H56,"'&gt;",F56,"&lt;/td&gt;&lt;td bgcolor='#",H56,"'&gt;",TEXT(G56,"#0.0"),"&lt;/td&gt;"))</f>
        <v>&lt;td colspan=5&gt;&amp;nbsp;&lt;/td&gt;</v>
      </c>
    </row>
    <row r="57" spans="1:9" x14ac:dyDescent="0.2">
      <c r="B57" t="e">
        <f>VLOOKUP(C52,'after session 4'!$A$6:B$23,2,FALSE)</f>
        <v>#N/A</v>
      </c>
      <c r="C57" t="s">
        <v>98</v>
      </c>
      <c r="D57" t="s">
        <v>98</v>
      </c>
      <c r="E57" t="s">
        <v>98</v>
      </c>
      <c r="F57" t="e">
        <f>VLOOKUP(C52,'after session 4'!$A$6:O$23,11,FALSE)</f>
        <v>#N/A</v>
      </c>
      <c r="G57" s="65" t="e">
        <f>VLOOKUP(C52,'after session 4'!$A$6:N$23,10,FALSE)</f>
        <v>#N/A</v>
      </c>
      <c r="I57" t="e">
        <f>CONCATENATE("&lt;th&gt;",TEXT(F57,"#"),"&lt;/th&gt;&lt;th&gt;",TEXT(G57,"#0.00"),"&lt;/th&gt;&lt;/tr&gt;")</f>
        <v>#N/A</v>
      </c>
    </row>
    <row r="58" spans="1:9" x14ac:dyDescent="0.2">
      <c r="A58">
        <f>1+A52</f>
        <v>8</v>
      </c>
      <c r="B58" t="e">
        <f>VLOOKUP(C58,'after session 1'!$A$6:B$23,2,FALSE)</f>
        <v>#N/A</v>
      </c>
      <c r="C58" t="str">
        <f>result!A12</f>
        <v/>
      </c>
      <c r="I58" t="str">
        <f>IF(ISNA(B58),"&lt;/table&gt;",CONCATENATE("&lt;tr&gt;&lt;td&gt;",SUBSTITUTE(B58," ","&amp;nbsp;"),"&lt;/td&gt;"))</f>
        <v>&lt;/table&gt;</v>
      </c>
    </row>
    <row r="59" spans="1:9" x14ac:dyDescent="0.2">
      <c r="B59" t="e">
        <f>VLOOKUP(C58,'after session 1'!$A$6:B$23,2,FALSE)</f>
        <v>#N/A</v>
      </c>
      <c r="C59" t="e">
        <f>VLOOKUP(C58,'after session 1'!$A$6:C$23,3,FALSE)</f>
        <v>#N/A</v>
      </c>
      <c r="D59" t="e">
        <f>VLOOKUP(C58,'after session 1'!$A$6:D$23,4,FALSE)</f>
        <v>#N/A</v>
      </c>
      <c r="E59" t="e">
        <f>VLOOKUP(C58,'after session 1'!$A$6:E$23,5,FALSE)</f>
        <v>#N/A</v>
      </c>
      <c r="F59" t="e">
        <f>VLOOKUP(C58,'after session 1'!$A$6:H$23,8,FALSE)</f>
        <v>#N/A</v>
      </c>
      <c r="G59" s="58" t="e">
        <f>VLOOKUP(C58,'after session 1'!$A$6:G$23,7,FALSE)</f>
        <v>#N/A</v>
      </c>
      <c r="H59" s="58" t="e">
        <f>VLOOKUP(D59,$G$9:$H$12,2,TRUE)</f>
        <v>#N/A</v>
      </c>
      <c r="I59" t="str">
        <f>IF(ISNA(H59),"&lt;td colspan=5&gt;&amp;nbsp;&lt;/td&gt;",CONCATENATE("&lt;td bgcolor='#",H59,"'&gt;",C59,"&lt;/td&gt;&lt;td bgcolor='#",H59,"'&gt;",D59,"&lt;/td&gt;&lt;td bgcolor='#",H59,"'&gt;",E59,"&lt;/td&gt;&lt;td bgcolor='#",H59,"'&gt;",F59,"&lt;/td&gt;&lt;td bgcolor='#",H59,"'&gt;",TEXT(G59,"#0.0"),"&lt;/td&gt;"))</f>
        <v>&lt;td colspan=5&gt;&amp;nbsp;&lt;/td&gt;</v>
      </c>
    </row>
    <row r="60" spans="1:9" x14ac:dyDescent="0.2">
      <c r="B60" t="e">
        <f>VLOOKUP(C58,'after session 2'!$A$6:B$23,2,FALSE)</f>
        <v>#N/A</v>
      </c>
      <c r="C60" t="e">
        <f>VLOOKUP(C58,'after session 2'!$A$6:C$23,3,FALSE)</f>
        <v>#N/A</v>
      </c>
      <c r="D60" t="e">
        <f>VLOOKUP(C58,'after session 2'!$A$6:D$23,4,FALSE)</f>
        <v>#N/A</v>
      </c>
      <c r="E60" t="e">
        <f>VLOOKUP(C58,'after session 2'!$A$6:E$23,5,FALSE)</f>
        <v>#N/A</v>
      </c>
      <c r="F60" t="e">
        <f>VLOOKUP(C58,'after session 2'!$A$6:H$23,8,FALSE)</f>
        <v>#N/A</v>
      </c>
      <c r="G60" s="58" t="e">
        <f>VLOOKUP(C58,'after session 2'!$A$6:G$23,7,FALSE)</f>
        <v>#N/A</v>
      </c>
      <c r="H60" s="58" t="e">
        <f>VLOOKUP(D60,$G$9:$H$12,2,TRUE)</f>
        <v>#N/A</v>
      </c>
      <c r="I60" t="str">
        <f>IF(ISNA(H60),"&lt;td colspan=5&gt;&amp;nbsp;&lt;/td&gt;",CONCATENATE("&lt;td bgcolor='#",H60,"'&gt;",C60,"&lt;/td&gt;&lt;td bgcolor='#",H60,"'&gt;",D60,"&lt;/td&gt;&lt;td bgcolor='#",H60,"'&gt;",E60,"&lt;/td&gt;&lt;td bgcolor='#",H60,"'&gt;",F60,"&lt;/td&gt;&lt;td bgcolor='#",H60,"'&gt;",TEXT(G60,"#0.0"),"&lt;/td&gt;"))</f>
        <v>&lt;td colspan=5&gt;&amp;nbsp;&lt;/td&gt;</v>
      </c>
    </row>
    <row r="61" spans="1:9" x14ac:dyDescent="0.2">
      <c r="B61" t="e">
        <f>VLOOKUP(C58,'after session 3'!$A$6:B$23,2,FALSE)</f>
        <v>#N/A</v>
      </c>
      <c r="C61" t="e">
        <f>VLOOKUP(C58,'after session 3'!$A$6:C$23,3,FALSE)</f>
        <v>#N/A</v>
      </c>
      <c r="D61" t="e">
        <f>VLOOKUP(C58,'after session 3'!$A$6:D$23,4,FALSE)</f>
        <v>#N/A</v>
      </c>
      <c r="E61" t="e">
        <f>VLOOKUP(C58,'after session 3'!$A$6:E$23,5,FALSE)</f>
        <v>#N/A</v>
      </c>
      <c r="F61" t="e">
        <f>VLOOKUP(C58,'after session 3'!$A$6:H$23,8,FALSE)</f>
        <v>#N/A</v>
      </c>
      <c r="G61" s="58" t="e">
        <f>VLOOKUP(C58,'after session 3'!$A$6:G$23,7,FALSE)</f>
        <v>#N/A</v>
      </c>
      <c r="H61" s="58" t="e">
        <f>VLOOKUP(D61,$G$9:$H$12,2,TRUE)</f>
        <v>#N/A</v>
      </c>
      <c r="I61" t="str">
        <f>IF(ISNA(H61),"&lt;td colspan=5&gt;&amp;nbsp;&lt;/td&gt;",CONCATENATE("&lt;td bgcolor='#",H61,"'&gt;",C61,"&lt;/td&gt;&lt;td bgcolor='#",H61,"'&gt;",D61,"&lt;/td&gt;&lt;td bgcolor='#",H61,"'&gt;",E61,"&lt;/td&gt;&lt;td bgcolor='#",H61,"'&gt;",F61,"&lt;/td&gt;&lt;td bgcolor='#",H61,"'&gt;",TEXT(G61,"#0.0"),"&lt;/td&gt;"))</f>
        <v>&lt;td colspan=5&gt;&amp;nbsp;&lt;/td&gt;</v>
      </c>
    </row>
    <row r="62" spans="1:9" x14ac:dyDescent="0.2">
      <c r="B62" t="e">
        <f>VLOOKUP(C58,'after session 4'!$A$6:B$23,2,FALSE)</f>
        <v>#N/A</v>
      </c>
      <c r="C62" t="e">
        <f>VLOOKUP(C58,'after session 4'!$A$6:C$23,3,FALSE)</f>
        <v>#N/A</v>
      </c>
      <c r="D62" t="e">
        <f>VLOOKUP(C58,'after session 4'!$A$6:D$23,4,FALSE)</f>
        <v>#N/A</v>
      </c>
      <c r="E62" t="e">
        <f>VLOOKUP(C58,'after session 4'!$A$6:E$23,5,FALSE)</f>
        <v>#N/A</v>
      </c>
      <c r="F62" t="e">
        <f>VLOOKUP(C58,'after session 4'!$A$6:H$23,8,FALSE)</f>
        <v>#N/A</v>
      </c>
      <c r="G62" s="58" t="e">
        <f>VLOOKUP(C58,'after session 4'!$A$6:G$23,7,FALSE)</f>
        <v>#N/A</v>
      </c>
      <c r="H62" s="58" t="e">
        <f>VLOOKUP(D62,$G$9:$H$12,2,TRUE)</f>
        <v>#N/A</v>
      </c>
      <c r="I62" t="str">
        <f>IF(ISNA(H62),"&lt;td colspan=5&gt;&amp;nbsp;&lt;/td&gt;",CONCATENATE("&lt;td bgcolor='#",H62,"'&gt;",C62,"&lt;/td&gt;&lt;td bgcolor='#",H62,"'&gt;",D62,"&lt;/td&gt;&lt;td bgcolor='#",H62,"'&gt;",E62,"&lt;/td&gt;&lt;td bgcolor='#",H62,"'&gt;",F62,"&lt;/td&gt;&lt;td bgcolor='#",H62,"'&gt;",TEXT(G62,"#0.0"),"&lt;/td&gt;"))</f>
        <v>&lt;td colspan=5&gt;&amp;nbsp;&lt;/td&gt;</v>
      </c>
    </row>
    <row r="63" spans="1:9" x14ac:dyDescent="0.2">
      <c r="B63" t="e">
        <f>VLOOKUP(C58,'after session 4'!$A$6:B$23,2,FALSE)</f>
        <v>#N/A</v>
      </c>
      <c r="C63" t="s">
        <v>98</v>
      </c>
      <c r="D63" t="s">
        <v>98</v>
      </c>
      <c r="E63" t="s">
        <v>98</v>
      </c>
      <c r="F63" t="e">
        <f>VLOOKUP(C58,'after session 4'!$A$6:O$23,11,FALSE)</f>
        <v>#N/A</v>
      </c>
      <c r="G63" s="65" t="e">
        <f>VLOOKUP(C58,'after session 4'!$A$6:N$23,10,FALSE)</f>
        <v>#N/A</v>
      </c>
      <c r="I63" t="e">
        <f>CONCATENATE("&lt;th&gt;",TEXT(F63,"#"),"&lt;/th&gt;&lt;th&gt;",TEXT(G63,"#0.00"),"&lt;/th&gt;&lt;/tr&gt;")</f>
        <v>#N/A</v>
      </c>
    </row>
    <row r="64" spans="1:9" x14ac:dyDescent="0.2">
      <c r="A64">
        <f>1+A58</f>
        <v>9</v>
      </c>
      <c r="B64" t="e">
        <f>VLOOKUP(C64,'after session 1'!$A$6:B$23,2,FALSE)</f>
        <v>#N/A</v>
      </c>
      <c r="C64" t="str">
        <f>result!A13</f>
        <v/>
      </c>
      <c r="I64" t="str">
        <f>IF(ISNA(B64),"&lt;/table&gt;",CONCATENATE("&lt;tr&gt;&lt;td&gt;",SUBSTITUTE(B64," ","&amp;nbsp;"),"&lt;/td&gt;"))</f>
        <v>&lt;/table&gt;</v>
      </c>
    </row>
    <row r="65" spans="1:9" x14ac:dyDescent="0.2">
      <c r="B65" t="e">
        <f>VLOOKUP(C64,'after session 1'!$A$6:B$23,2,FALSE)</f>
        <v>#N/A</v>
      </c>
      <c r="C65" t="e">
        <f>VLOOKUP(C64,'after session 1'!$A$6:C$23,3,FALSE)</f>
        <v>#N/A</v>
      </c>
      <c r="D65" t="e">
        <f>VLOOKUP(C64,'after session 1'!$A$6:D$23,4,FALSE)</f>
        <v>#N/A</v>
      </c>
      <c r="E65" t="e">
        <f>VLOOKUP(C64,'after session 1'!$A$6:E$23,5,FALSE)</f>
        <v>#N/A</v>
      </c>
      <c r="F65" t="e">
        <f>VLOOKUP(C64,'after session 1'!$A$6:H$23,8,FALSE)</f>
        <v>#N/A</v>
      </c>
      <c r="G65" s="58" t="e">
        <f>VLOOKUP(C64,'after session 1'!$A$6:G$23,7,FALSE)</f>
        <v>#N/A</v>
      </c>
      <c r="H65" s="58" t="e">
        <f>VLOOKUP(D65,$G$9:$H$12,2,TRUE)</f>
        <v>#N/A</v>
      </c>
      <c r="I65" t="str">
        <f>IF(ISNA(H65),"&lt;td colspan=5&gt;&amp;nbsp;&lt;/td&gt;",CONCATENATE("&lt;td bgcolor='#",H65,"'&gt;",C65,"&lt;/td&gt;&lt;td bgcolor='#",H65,"'&gt;",D65,"&lt;/td&gt;&lt;td bgcolor='#",H65,"'&gt;",E65,"&lt;/td&gt;&lt;td bgcolor='#",H65,"'&gt;",F65,"&lt;/td&gt;&lt;td bgcolor='#",H65,"'&gt;",TEXT(G65,"#0.0"),"&lt;/td&gt;"))</f>
        <v>&lt;td colspan=5&gt;&amp;nbsp;&lt;/td&gt;</v>
      </c>
    </row>
    <row r="66" spans="1:9" x14ac:dyDescent="0.2">
      <c r="B66" t="e">
        <f>VLOOKUP(C64,'after session 2'!$A$6:B$23,2,FALSE)</f>
        <v>#N/A</v>
      </c>
      <c r="C66" t="e">
        <f>VLOOKUP(C64,'after session 2'!$A$6:C$23,3,FALSE)</f>
        <v>#N/A</v>
      </c>
      <c r="D66" t="e">
        <f>VLOOKUP(C64,'after session 2'!$A$6:D$23,4,FALSE)</f>
        <v>#N/A</v>
      </c>
      <c r="E66" t="e">
        <f>VLOOKUP(C64,'after session 2'!$A$6:E$23,5,FALSE)</f>
        <v>#N/A</v>
      </c>
      <c r="F66" t="e">
        <f>VLOOKUP(C64,'after session 2'!$A$6:H$23,8,FALSE)</f>
        <v>#N/A</v>
      </c>
      <c r="G66" s="58" t="e">
        <f>VLOOKUP(C64,'after session 2'!$A$6:G$23,7,FALSE)</f>
        <v>#N/A</v>
      </c>
      <c r="H66" s="58" t="e">
        <f>VLOOKUP(D66,$G$9:$H$12,2,TRUE)</f>
        <v>#N/A</v>
      </c>
      <c r="I66" t="str">
        <f>IF(ISNA(H66),"&lt;td colspan=5&gt;&amp;nbsp;&lt;/td&gt;",CONCATENATE("&lt;td bgcolor='#",H66,"'&gt;",C66,"&lt;/td&gt;&lt;td bgcolor='#",H66,"'&gt;",D66,"&lt;/td&gt;&lt;td bgcolor='#",H66,"'&gt;",E66,"&lt;/td&gt;&lt;td bgcolor='#",H66,"'&gt;",F66,"&lt;/td&gt;&lt;td bgcolor='#",H66,"'&gt;",TEXT(G66,"#0.0"),"&lt;/td&gt;"))</f>
        <v>&lt;td colspan=5&gt;&amp;nbsp;&lt;/td&gt;</v>
      </c>
    </row>
    <row r="67" spans="1:9" x14ac:dyDescent="0.2">
      <c r="B67" t="e">
        <f>VLOOKUP(C64,'after session 3'!$A$6:B$23,2,FALSE)</f>
        <v>#N/A</v>
      </c>
      <c r="C67" t="e">
        <f>VLOOKUP(C64,'after session 3'!$A$6:C$23,3,FALSE)</f>
        <v>#N/A</v>
      </c>
      <c r="D67" t="e">
        <f>VLOOKUP(C64,'after session 3'!$A$6:D$23,4,FALSE)</f>
        <v>#N/A</v>
      </c>
      <c r="E67" t="e">
        <f>VLOOKUP(C64,'after session 3'!$A$6:E$23,5,FALSE)</f>
        <v>#N/A</v>
      </c>
      <c r="F67" t="e">
        <f>VLOOKUP(C64,'after session 3'!$A$6:H$23,8,FALSE)</f>
        <v>#N/A</v>
      </c>
      <c r="G67" s="58" t="e">
        <f>VLOOKUP(C64,'after session 3'!$A$6:G$23,7,FALSE)</f>
        <v>#N/A</v>
      </c>
      <c r="H67" s="58" t="e">
        <f>VLOOKUP(D67,$G$9:$H$12,2,TRUE)</f>
        <v>#N/A</v>
      </c>
      <c r="I67" t="str">
        <f>IF(ISNA(H67),"&lt;td colspan=5&gt;&amp;nbsp;&lt;/td&gt;",CONCATENATE("&lt;td bgcolor='#",H67,"'&gt;",C67,"&lt;/td&gt;&lt;td bgcolor='#",H67,"'&gt;",D67,"&lt;/td&gt;&lt;td bgcolor='#",H67,"'&gt;",E67,"&lt;/td&gt;&lt;td bgcolor='#",H67,"'&gt;",F67,"&lt;/td&gt;&lt;td bgcolor='#",H67,"'&gt;",TEXT(G67,"#0.0"),"&lt;/td&gt;"))</f>
        <v>&lt;td colspan=5&gt;&amp;nbsp;&lt;/td&gt;</v>
      </c>
    </row>
    <row r="68" spans="1:9" x14ac:dyDescent="0.2">
      <c r="B68" t="e">
        <f>VLOOKUP(C64,'after session 4'!$A$6:B$23,2,FALSE)</f>
        <v>#N/A</v>
      </c>
      <c r="C68" t="e">
        <f>VLOOKUP(C64,'after session 4'!$A$6:C$23,3,FALSE)</f>
        <v>#N/A</v>
      </c>
      <c r="D68" t="e">
        <f>VLOOKUP(C64,'after session 4'!$A$6:D$23,4,FALSE)</f>
        <v>#N/A</v>
      </c>
      <c r="E68" t="e">
        <f>VLOOKUP(C64,'after session 4'!$A$6:E$23,5,FALSE)</f>
        <v>#N/A</v>
      </c>
      <c r="F68" t="e">
        <f>VLOOKUP(C64,'after session 4'!$A$6:H$23,8,FALSE)</f>
        <v>#N/A</v>
      </c>
      <c r="G68" s="58" t="e">
        <f>VLOOKUP(C64,'after session 4'!$A$6:G$23,7,FALSE)</f>
        <v>#N/A</v>
      </c>
      <c r="H68" s="58" t="e">
        <f>VLOOKUP(D68,$G$9:$H$12,2,TRUE)</f>
        <v>#N/A</v>
      </c>
      <c r="I68" t="str">
        <f>IF(ISNA(H68),"&lt;td colspan=5&gt;&amp;nbsp;&lt;/td&gt;",CONCATENATE("&lt;td bgcolor='#",H68,"'&gt;",C68,"&lt;/td&gt;&lt;td bgcolor='#",H68,"'&gt;",D68,"&lt;/td&gt;&lt;td bgcolor='#",H68,"'&gt;",E68,"&lt;/td&gt;&lt;td bgcolor='#",H68,"'&gt;",F68,"&lt;/td&gt;&lt;td bgcolor='#",H68,"'&gt;",TEXT(G68,"#0.0"),"&lt;/td&gt;"))</f>
        <v>&lt;td colspan=5&gt;&amp;nbsp;&lt;/td&gt;</v>
      </c>
    </row>
    <row r="69" spans="1:9" x14ac:dyDescent="0.2">
      <c r="B69" t="e">
        <f>VLOOKUP(C64,'after session 4'!$A$6:B$23,2,FALSE)</f>
        <v>#N/A</v>
      </c>
      <c r="C69" t="s">
        <v>98</v>
      </c>
      <c r="D69" t="s">
        <v>98</v>
      </c>
      <c r="E69" t="s">
        <v>98</v>
      </c>
      <c r="F69" t="e">
        <f>VLOOKUP(C64,'after session 4'!$A$6:O$23,11,FALSE)</f>
        <v>#N/A</v>
      </c>
      <c r="G69" s="65" t="e">
        <f>VLOOKUP(C64,'after session 4'!$A$6:N$23,10,FALSE)</f>
        <v>#N/A</v>
      </c>
      <c r="I69" t="e">
        <f>CONCATENATE("&lt;th&gt;",TEXT(F69,"#"),"&lt;/th&gt;&lt;th&gt;",TEXT(G69,"#0.00"),"&lt;/th&gt;&lt;/tr&gt;")</f>
        <v>#N/A</v>
      </c>
    </row>
    <row r="70" spans="1:9" x14ac:dyDescent="0.2">
      <c r="A70">
        <f>1+A64</f>
        <v>10</v>
      </c>
      <c r="B70" t="e">
        <f>VLOOKUP(C70,'after session 1'!$A$6:B$23,2,FALSE)</f>
        <v>#N/A</v>
      </c>
      <c r="C70" t="str">
        <f>result!A14</f>
        <v/>
      </c>
      <c r="I70" t="str">
        <f>IF(ISNA(B70),"&lt;/table&gt;",CONCATENATE("&lt;tr&gt;&lt;td&gt;",SUBSTITUTE(B70," ","&amp;nbsp;"),"&lt;/td&gt;"))</f>
        <v>&lt;/table&gt;</v>
      </c>
    </row>
    <row r="71" spans="1:9" x14ac:dyDescent="0.2">
      <c r="B71" t="e">
        <f>VLOOKUP(C70,'after session 1'!$A$6:B$23,2,FALSE)</f>
        <v>#N/A</v>
      </c>
      <c r="C71" t="e">
        <f>VLOOKUP(C70,'after session 1'!$A$6:C$23,3,FALSE)</f>
        <v>#N/A</v>
      </c>
      <c r="D71" t="e">
        <f>VLOOKUP(C70,'after session 1'!$A$6:D$23,4,FALSE)</f>
        <v>#N/A</v>
      </c>
      <c r="E71" t="e">
        <f>VLOOKUP(C70,'after session 1'!$A$6:E$23,5,FALSE)</f>
        <v>#N/A</v>
      </c>
      <c r="F71" t="e">
        <f>VLOOKUP(C70,'after session 1'!$A$6:H$23,8,FALSE)</f>
        <v>#N/A</v>
      </c>
      <c r="G71" s="58" t="e">
        <f>VLOOKUP(C70,'after session 1'!$A$6:G$23,7,FALSE)</f>
        <v>#N/A</v>
      </c>
      <c r="H71" s="58" t="e">
        <f>VLOOKUP(D71,$G$9:$H$12,2,TRUE)</f>
        <v>#N/A</v>
      </c>
      <c r="I71" t="str">
        <f>IF(ISNA(H71),"&lt;td colspan=5&gt;&amp;nbsp;&lt;/td&gt;",CONCATENATE("&lt;td bgcolor='#",H71,"'&gt;",C71,"&lt;/td&gt;&lt;td bgcolor='#",H71,"'&gt;",D71,"&lt;/td&gt;&lt;td bgcolor='#",H71,"'&gt;",E71,"&lt;/td&gt;&lt;td bgcolor='#",H71,"'&gt;",F71,"&lt;/td&gt;&lt;td bgcolor='#",H71,"'&gt;",TEXT(G71,"#0.0"),"&lt;/td&gt;"))</f>
        <v>&lt;td colspan=5&gt;&amp;nbsp;&lt;/td&gt;</v>
      </c>
    </row>
    <row r="72" spans="1:9" x14ac:dyDescent="0.2">
      <c r="B72" t="e">
        <f>VLOOKUP(C70,'after session 2'!$A$6:B$23,2,FALSE)</f>
        <v>#N/A</v>
      </c>
      <c r="C72" t="e">
        <f>VLOOKUP(C70,'after session 2'!$A$6:C$23,3,FALSE)</f>
        <v>#N/A</v>
      </c>
      <c r="D72" t="e">
        <f>VLOOKUP(C70,'after session 2'!$A$6:D$23,4,FALSE)</f>
        <v>#N/A</v>
      </c>
      <c r="E72" t="e">
        <f>VLOOKUP(C70,'after session 2'!$A$6:E$23,5,FALSE)</f>
        <v>#N/A</v>
      </c>
      <c r="F72" t="e">
        <f>VLOOKUP(C70,'after session 2'!$A$6:H$23,8,FALSE)</f>
        <v>#N/A</v>
      </c>
      <c r="G72" s="58" t="e">
        <f>VLOOKUP(C70,'after session 2'!$A$6:G$23,7,FALSE)</f>
        <v>#N/A</v>
      </c>
      <c r="H72" s="58" t="e">
        <f>VLOOKUP(D72,$G$9:$H$12,2,TRUE)</f>
        <v>#N/A</v>
      </c>
      <c r="I72" t="str">
        <f>IF(ISNA(H72),"&lt;td colspan=5&gt;&amp;nbsp;&lt;/td&gt;",CONCATENATE("&lt;td bgcolor='#",H72,"'&gt;",C72,"&lt;/td&gt;&lt;td bgcolor='#",H72,"'&gt;",D72,"&lt;/td&gt;&lt;td bgcolor='#",H72,"'&gt;",E72,"&lt;/td&gt;&lt;td bgcolor='#",H72,"'&gt;",F72,"&lt;/td&gt;&lt;td bgcolor='#",H72,"'&gt;",TEXT(G72,"#0.0"),"&lt;/td&gt;"))</f>
        <v>&lt;td colspan=5&gt;&amp;nbsp;&lt;/td&gt;</v>
      </c>
    </row>
    <row r="73" spans="1:9" x14ac:dyDescent="0.2">
      <c r="B73" t="e">
        <f>VLOOKUP(C70,'after session 3'!$A$6:B$23,2,FALSE)</f>
        <v>#N/A</v>
      </c>
      <c r="C73" t="e">
        <f>VLOOKUP(C70,'after session 3'!$A$6:C$23,3,FALSE)</f>
        <v>#N/A</v>
      </c>
      <c r="D73" t="e">
        <f>VLOOKUP(C70,'after session 3'!$A$6:D$23,4,FALSE)</f>
        <v>#N/A</v>
      </c>
      <c r="E73" t="e">
        <f>VLOOKUP(C70,'after session 3'!$A$6:E$23,5,FALSE)</f>
        <v>#N/A</v>
      </c>
      <c r="F73" t="e">
        <f>VLOOKUP(C70,'after session 3'!$A$6:H$23,8,FALSE)</f>
        <v>#N/A</v>
      </c>
      <c r="G73" s="58" t="e">
        <f>VLOOKUP(C70,'after session 3'!$A$6:G$23,7,FALSE)</f>
        <v>#N/A</v>
      </c>
      <c r="H73" s="58" t="e">
        <f>VLOOKUP(D73,$G$9:$H$12,2,TRUE)</f>
        <v>#N/A</v>
      </c>
      <c r="I73" t="str">
        <f>IF(ISNA(H73),"&lt;td colspan=5&gt;&amp;nbsp;&lt;/td&gt;",CONCATENATE("&lt;td bgcolor='#",H73,"'&gt;",C73,"&lt;/td&gt;&lt;td bgcolor='#",H73,"'&gt;",D73,"&lt;/td&gt;&lt;td bgcolor='#",H73,"'&gt;",E73,"&lt;/td&gt;&lt;td bgcolor='#",H73,"'&gt;",F73,"&lt;/td&gt;&lt;td bgcolor='#",H73,"'&gt;",TEXT(G73,"#0.0"),"&lt;/td&gt;"))</f>
        <v>&lt;td colspan=5&gt;&amp;nbsp;&lt;/td&gt;</v>
      </c>
    </row>
    <row r="74" spans="1:9" x14ac:dyDescent="0.2">
      <c r="B74" t="e">
        <f>VLOOKUP(C70,'after session 4'!$A$6:B$23,2,FALSE)</f>
        <v>#N/A</v>
      </c>
      <c r="C74" t="e">
        <f>VLOOKUP(C70,'after session 4'!$A$6:C$23,3,FALSE)</f>
        <v>#N/A</v>
      </c>
      <c r="D74" t="e">
        <f>VLOOKUP(C70,'after session 4'!$A$6:D$23,4,FALSE)</f>
        <v>#N/A</v>
      </c>
      <c r="E74" t="e">
        <f>VLOOKUP(C70,'after session 4'!$A$6:E$23,5,FALSE)</f>
        <v>#N/A</v>
      </c>
      <c r="F74" t="e">
        <f>VLOOKUP(C70,'after session 4'!$A$6:H$23,8,FALSE)</f>
        <v>#N/A</v>
      </c>
      <c r="G74" s="58" t="e">
        <f>VLOOKUP(C70,'after session 4'!$A$6:G$23,7,FALSE)</f>
        <v>#N/A</v>
      </c>
      <c r="H74" s="58" t="e">
        <f>VLOOKUP(D74,$G$9:$H$12,2,TRUE)</f>
        <v>#N/A</v>
      </c>
      <c r="I74" t="str">
        <f>IF(ISNA(H74),"&lt;td colspan=5&gt;&amp;nbsp;&lt;/td&gt;",CONCATENATE("&lt;td bgcolor='#",H74,"'&gt;",C74,"&lt;/td&gt;&lt;td bgcolor='#",H74,"'&gt;",D74,"&lt;/td&gt;&lt;td bgcolor='#",H74,"'&gt;",E74,"&lt;/td&gt;&lt;td bgcolor='#",H74,"'&gt;",F74,"&lt;/td&gt;&lt;td bgcolor='#",H74,"'&gt;",TEXT(G74,"#0.0"),"&lt;/td&gt;"))</f>
        <v>&lt;td colspan=5&gt;&amp;nbsp;&lt;/td&gt;</v>
      </c>
    </row>
    <row r="75" spans="1:9" x14ac:dyDescent="0.2">
      <c r="B75" t="e">
        <f>VLOOKUP(C70,'after session 4'!$A$6:B$23,2,FALSE)</f>
        <v>#N/A</v>
      </c>
      <c r="C75" t="s">
        <v>98</v>
      </c>
      <c r="D75" t="s">
        <v>98</v>
      </c>
      <c r="E75" t="s">
        <v>98</v>
      </c>
      <c r="F75" t="e">
        <f>VLOOKUP(C70,'after session 4'!$A$6:O$23,11,FALSE)</f>
        <v>#N/A</v>
      </c>
      <c r="G75" s="65" t="e">
        <f>VLOOKUP(C70,'after session 4'!$A$6:N$23,10,FALSE)</f>
        <v>#N/A</v>
      </c>
      <c r="I75" t="e">
        <f>CONCATENATE("&lt;th&gt;",TEXT(F75,"#"),"&lt;/th&gt;&lt;th&gt;",TEXT(G75,"#0.00"),"&lt;/th&gt;&lt;/tr&gt;")</f>
        <v>#N/A</v>
      </c>
    </row>
    <row r="76" spans="1:9" x14ac:dyDescent="0.2">
      <c r="A76">
        <f>1+A70</f>
        <v>11</v>
      </c>
      <c r="B76" t="e">
        <f>VLOOKUP(C76,'after session 1'!$A$6:B$23,2,FALSE)</f>
        <v>#N/A</v>
      </c>
      <c r="C76" t="str">
        <f>result!A15</f>
        <v/>
      </c>
      <c r="I76" t="str">
        <f>IF(ISNA(B76),"&lt;/table&gt;",CONCATENATE("&lt;tr&gt;&lt;td&gt;",SUBSTITUTE(B76," ","&amp;nbsp;"),"&lt;/td&gt;"))</f>
        <v>&lt;/table&gt;</v>
      </c>
    </row>
    <row r="77" spans="1:9" x14ac:dyDescent="0.2">
      <c r="B77" t="e">
        <f>VLOOKUP(C76,'after session 1'!$A$6:B$23,2,FALSE)</f>
        <v>#N/A</v>
      </c>
      <c r="C77" t="e">
        <f>VLOOKUP(C76,'after session 1'!$A$6:C$23,3,FALSE)</f>
        <v>#N/A</v>
      </c>
      <c r="D77" t="e">
        <f>VLOOKUP(C76,'after session 1'!$A$6:D$23,4,FALSE)</f>
        <v>#N/A</v>
      </c>
      <c r="E77" t="e">
        <f>VLOOKUP(C76,'after session 1'!$A$6:E$23,5,FALSE)</f>
        <v>#N/A</v>
      </c>
      <c r="F77" t="e">
        <f>VLOOKUP(C76,'after session 1'!$A$6:H$23,8,FALSE)</f>
        <v>#N/A</v>
      </c>
      <c r="G77" s="58" t="e">
        <f>VLOOKUP(C76,'after session 1'!$A$6:G$23,7,FALSE)</f>
        <v>#N/A</v>
      </c>
      <c r="H77" s="58" t="e">
        <f>VLOOKUP(D77,$G$9:$H$12,2,TRUE)</f>
        <v>#N/A</v>
      </c>
      <c r="I77" t="str">
        <f>IF(ISNA(H77),"&lt;td colspan=5&gt;&amp;nbsp;&lt;/td&gt;",CONCATENATE("&lt;td bgcolor='#",H77,"'&gt;",C77,"&lt;/td&gt;&lt;td bgcolor='#",H77,"'&gt;",D77,"&lt;/td&gt;&lt;td bgcolor='#",H77,"'&gt;",E77,"&lt;/td&gt;&lt;td bgcolor='#",H77,"'&gt;",F77,"&lt;/td&gt;&lt;td bgcolor='#",H77,"'&gt;",TEXT(G77,"#0.0"),"&lt;/td&gt;"))</f>
        <v>&lt;td colspan=5&gt;&amp;nbsp;&lt;/td&gt;</v>
      </c>
    </row>
    <row r="78" spans="1:9" x14ac:dyDescent="0.2">
      <c r="B78" t="e">
        <f>VLOOKUP(C76,'after session 2'!$A$6:B$23,2,FALSE)</f>
        <v>#N/A</v>
      </c>
      <c r="C78" t="e">
        <f>VLOOKUP(C76,'after session 2'!$A$6:C$23,3,FALSE)</f>
        <v>#N/A</v>
      </c>
      <c r="D78" t="e">
        <f>VLOOKUP(C76,'after session 2'!$A$6:D$23,4,FALSE)</f>
        <v>#N/A</v>
      </c>
      <c r="E78" t="e">
        <f>VLOOKUP(C76,'after session 2'!$A$6:E$23,5,FALSE)</f>
        <v>#N/A</v>
      </c>
      <c r="F78" t="e">
        <f>VLOOKUP(C76,'after session 2'!$A$6:H$23,8,FALSE)</f>
        <v>#N/A</v>
      </c>
      <c r="G78" s="58" t="e">
        <f>VLOOKUP(C76,'after session 2'!$A$6:G$23,7,FALSE)</f>
        <v>#N/A</v>
      </c>
      <c r="H78" s="58" t="e">
        <f>VLOOKUP(D78,$G$9:$H$12,2,TRUE)</f>
        <v>#N/A</v>
      </c>
      <c r="I78" t="str">
        <f>IF(ISNA(H78),"&lt;td colspan=5&gt;&amp;nbsp;&lt;/td&gt;",CONCATENATE("&lt;td bgcolor='#",H78,"'&gt;",C78,"&lt;/td&gt;&lt;td bgcolor='#",H78,"'&gt;",D78,"&lt;/td&gt;&lt;td bgcolor='#",H78,"'&gt;",E78,"&lt;/td&gt;&lt;td bgcolor='#",H78,"'&gt;",F78,"&lt;/td&gt;&lt;td bgcolor='#",H78,"'&gt;",TEXT(G78,"#0.0"),"&lt;/td&gt;"))</f>
        <v>&lt;td colspan=5&gt;&amp;nbsp;&lt;/td&gt;</v>
      </c>
    </row>
    <row r="79" spans="1:9" x14ac:dyDescent="0.2">
      <c r="B79" t="e">
        <f>VLOOKUP(C76,'after session 3'!$A$6:B$23,2,FALSE)</f>
        <v>#N/A</v>
      </c>
      <c r="C79" t="e">
        <f>VLOOKUP(C76,'after session 3'!$A$6:C$23,3,FALSE)</f>
        <v>#N/A</v>
      </c>
      <c r="D79" t="e">
        <f>VLOOKUP(C76,'after session 3'!$A$6:D$23,4,FALSE)</f>
        <v>#N/A</v>
      </c>
      <c r="E79" t="e">
        <f>VLOOKUP(C76,'after session 3'!$A$6:E$23,5,FALSE)</f>
        <v>#N/A</v>
      </c>
      <c r="F79" t="e">
        <f>VLOOKUP(C76,'after session 3'!$A$6:H$23,8,FALSE)</f>
        <v>#N/A</v>
      </c>
      <c r="G79" s="58" t="e">
        <f>VLOOKUP(C76,'after session 3'!$A$6:G$23,7,FALSE)</f>
        <v>#N/A</v>
      </c>
      <c r="H79" s="58" t="e">
        <f>VLOOKUP(D79,$G$9:$H$12,2,TRUE)</f>
        <v>#N/A</v>
      </c>
      <c r="I79" t="str">
        <f>IF(ISNA(H79),"&lt;td colspan=5&gt;&amp;nbsp;&lt;/td&gt;",CONCATENATE("&lt;td bgcolor='#",H79,"'&gt;",C79,"&lt;/td&gt;&lt;td bgcolor='#",H79,"'&gt;",D79,"&lt;/td&gt;&lt;td bgcolor='#",H79,"'&gt;",E79,"&lt;/td&gt;&lt;td bgcolor='#",H79,"'&gt;",F79,"&lt;/td&gt;&lt;td bgcolor='#",H79,"'&gt;",TEXT(G79,"#0.0"),"&lt;/td&gt;"))</f>
        <v>&lt;td colspan=5&gt;&amp;nbsp;&lt;/td&gt;</v>
      </c>
    </row>
    <row r="80" spans="1:9" x14ac:dyDescent="0.2">
      <c r="B80" t="e">
        <f>VLOOKUP(C76,'after session 4'!$A$6:B$23,2,FALSE)</f>
        <v>#N/A</v>
      </c>
      <c r="C80" t="e">
        <f>VLOOKUP(C76,'after session 4'!$A$6:C$23,3,FALSE)</f>
        <v>#N/A</v>
      </c>
      <c r="D80" t="e">
        <f>VLOOKUP(C76,'after session 4'!$A$6:D$23,4,FALSE)</f>
        <v>#N/A</v>
      </c>
      <c r="E80" t="e">
        <f>VLOOKUP(C76,'after session 4'!$A$6:E$23,5,FALSE)</f>
        <v>#N/A</v>
      </c>
      <c r="F80" t="e">
        <f>VLOOKUP(C76,'after session 4'!$A$6:H$23,8,FALSE)</f>
        <v>#N/A</v>
      </c>
      <c r="G80" s="58" t="e">
        <f>VLOOKUP(C76,'after session 4'!$A$6:G$23,7,FALSE)</f>
        <v>#N/A</v>
      </c>
      <c r="H80" s="58" t="e">
        <f>VLOOKUP(D80,$G$9:$H$12,2,TRUE)</f>
        <v>#N/A</v>
      </c>
      <c r="I80" t="str">
        <f>IF(ISNA(H80),"&lt;td colspan=5&gt;&amp;nbsp;&lt;/td&gt;",CONCATENATE("&lt;td bgcolor='#",H80,"'&gt;",C80,"&lt;/td&gt;&lt;td bgcolor='#",H80,"'&gt;",D80,"&lt;/td&gt;&lt;td bgcolor='#",H80,"'&gt;",E80,"&lt;/td&gt;&lt;td bgcolor='#",H80,"'&gt;",F80,"&lt;/td&gt;&lt;td bgcolor='#",H80,"'&gt;",TEXT(G80,"#0.0"),"&lt;/td&gt;"))</f>
        <v>&lt;td colspan=5&gt;&amp;nbsp;&lt;/td&gt;</v>
      </c>
    </row>
    <row r="81" spans="1:9" x14ac:dyDescent="0.2">
      <c r="B81" t="e">
        <f>VLOOKUP(C76,'after session 4'!$A$6:B$23,2,FALSE)</f>
        <v>#N/A</v>
      </c>
      <c r="C81" t="s">
        <v>98</v>
      </c>
      <c r="D81" t="s">
        <v>98</v>
      </c>
      <c r="E81" t="s">
        <v>98</v>
      </c>
      <c r="F81" t="e">
        <f>VLOOKUP(C76,'after session 4'!$A$6:O$23,11,FALSE)</f>
        <v>#N/A</v>
      </c>
      <c r="G81" s="65" t="e">
        <f>VLOOKUP(C76,'after session 4'!$A$6:N$23,10,FALSE)</f>
        <v>#N/A</v>
      </c>
      <c r="I81" t="e">
        <f>CONCATENATE("&lt;th&gt;",TEXT(F81,"#"),"&lt;/th&gt;&lt;th&gt;",TEXT(G81,"#0.00"),"&lt;/th&gt;&lt;/tr&gt;")</f>
        <v>#N/A</v>
      </c>
    </row>
    <row r="82" spans="1:9" x14ac:dyDescent="0.2">
      <c r="A82">
        <f>1+A76</f>
        <v>12</v>
      </c>
      <c r="B82" t="e">
        <f>VLOOKUP(C82,'after session 1'!$A$6:B$23,2,FALSE)</f>
        <v>#N/A</v>
      </c>
      <c r="C82" t="str">
        <f>result!A16</f>
        <v/>
      </c>
      <c r="I82" t="str">
        <f>IF(ISNA(B82),"&lt;/table&gt;",CONCATENATE("&lt;tr&gt;&lt;td&gt;",SUBSTITUTE(B82," ","&amp;nbsp;"),"&lt;/td&gt;"))</f>
        <v>&lt;/table&gt;</v>
      </c>
    </row>
    <row r="83" spans="1:9" x14ac:dyDescent="0.2">
      <c r="B83" t="e">
        <f>VLOOKUP(C82,'after session 1'!$A$6:B$23,2,FALSE)</f>
        <v>#N/A</v>
      </c>
      <c r="C83" t="e">
        <f>VLOOKUP(C82,'after session 1'!$A$6:C$23,3,FALSE)</f>
        <v>#N/A</v>
      </c>
      <c r="D83" t="e">
        <f>VLOOKUP(C82,'after session 1'!$A$6:D$23,4,FALSE)</f>
        <v>#N/A</v>
      </c>
      <c r="E83" t="e">
        <f>VLOOKUP(C82,'after session 1'!$A$6:E$23,5,FALSE)</f>
        <v>#N/A</v>
      </c>
      <c r="F83" t="e">
        <f>VLOOKUP(C82,'after session 1'!$A$6:H$23,8,FALSE)</f>
        <v>#N/A</v>
      </c>
      <c r="G83" s="58" t="e">
        <f>VLOOKUP(C82,'after session 1'!$A$6:G$23,7,FALSE)</f>
        <v>#N/A</v>
      </c>
      <c r="H83" s="58" t="e">
        <f>VLOOKUP(D83,$G$9:$H$12,2,TRUE)</f>
        <v>#N/A</v>
      </c>
      <c r="I83" t="str">
        <f>IF(ISNA(H83),"&lt;td colspan=5&gt;&amp;nbsp;&lt;/td&gt;",CONCATENATE("&lt;td bgcolor='#",H83,"'&gt;",C83,"&lt;/td&gt;&lt;td bgcolor='#",H83,"'&gt;",D83,"&lt;/td&gt;&lt;td bgcolor='#",H83,"'&gt;",E83,"&lt;/td&gt;&lt;td bgcolor='#",H83,"'&gt;",F83,"&lt;/td&gt;&lt;td bgcolor='#",H83,"'&gt;",TEXT(G83,"#0.0"),"&lt;/td&gt;"))</f>
        <v>&lt;td colspan=5&gt;&amp;nbsp;&lt;/td&gt;</v>
      </c>
    </row>
    <row r="84" spans="1:9" x14ac:dyDescent="0.2">
      <c r="B84" t="e">
        <f>VLOOKUP(C82,'after session 2'!$A$6:B$23,2,FALSE)</f>
        <v>#N/A</v>
      </c>
      <c r="C84" t="e">
        <f>VLOOKUP(C82,'after session 2'!$A$6:C$23,3,FALSE)</f>
        <v>#N/A</v>
      </c>
      <c r="D84" t="e">
        <f>VLOOKUP(C82,'after session 2'!$A$6:D$23,4,FALSE)</f>
        <v>#N/A</v>
      </c>
      <c r="E84" t="e">
        <f>VLOOKUP(C82,'after session 2'!$A$6:E$23,5,FALSE)</f>
        <v>#N/A</v>
      </c>
      <c r="F84" t="e">
        <f>VLOOKUP(C82,'after session 2'!$A$6:H$23,8,FALSE)</f>
        <v>#N/A</v>
      </c>
      <c r="G84" s="58" t="e">
        <f>VLOOKUP(C82,'after session 2'!$A$6:G$23,7,FALSE)</f>
        <v>#N/A</v>
      </c>
      <c r="H84" s="58" t="e">
        <f>VLOOKUP(D84,$G$9:$H$12,2,TRUE)</f>
        <v>#N/A</v>
      </c>
      <c r="I84" t="str">
        <f>IF(ISNA(H84),"&lt;td colspan=5&gt;&amp;nbsp;&lt;/td&gt;",CONCATENATE("&lt;td bgcolor='#",H84,"'&gt;",C84,"&lt;/td&gt;&lt;td bgcolor='#",H84,"'&gt;",D84,"&lt;/td&gt;&lt;td bgcolor='#",H84,"'&gt;",E84,"&lt;/td&gt;&lt;td bgcolor='#",H84,"'&gt;",F84,"&lt;/td&gt;&lt;td bgcolor='#",H84,"'&gt;",TEXT(G84,"#0.0"),"&lt;/td&gt;"))</f>
        <v>&lt;td colspan=5&gt;&amp;nbsp;&lt;/td&gt;</v>
      </c>
    </row>
    <row r="85" spans="1:9" x14ac:dyDescent="0.2">
      <c r="B85" t="e">
        <f>VLOOKUP(C82,'after session 3'!$A$6:B$23,2,FALSE)</f>
        <v>#N/A</v>
      </c>
      <c r="C85" t="e">
        <f>VLOOKUP(C82,'after session 3'!$A$6:C$23,3,FALSE)</f>
        <v>#N/A</v>
      </c>
      <c r="D85" t="e">
        <f>VLOOKUP(C82,'after session 3'!$A$6:D$23,4,FALSE)</f>
        <v>#N/A</v>
      </c>
      <c r="E85" t="e">
        <f>VLOOKUP(C82,'after session 3'!$A$6:E$23,5,FALSE)</f>
        <v>#N/A</v>
      </c>
      <c r="F85" t="e">
        <f>VLOOKUP(C82,'after session 3'!$A$6:H$23,8,FALSE)</f>
        <v>#N/A</v>
      </c>
      <c r="G85" s="58" t="e">
        <f>VLOOKUP(C82,'after session 3'!$A$6:G$23,7,FALSE)</f>
        <v>#N/A</v>
      </c>
      <c r="H85" s="58" t="e">
        <f>VLOOKUP(D85,$G$9:$H$12,2,TRUE)</f>
        <v>#N/A</v>
      </c>
      <c r="I85" t="str">
        <f>IF(ISNA(H85),"&lt;td colspan=5&gt;&amp;nbsp;&lt;/td&gt;",CONCATENATE("&lt;td bgcolor='#",H85,"'&gt;",C85,"&lt;/td&gt;&lt;td bgcolor='#",H85,"'&gt;",D85,"&lt;/td&gt;&lt;td bgcolor='#",H85,"'&gt;",E85,"&lt;/td&gt;&lt;td bgcolor='#",H85,"'&gt;",F85,"&lt;/td&gt;&lt;td bgcolor='#",H85,"'&gt;",TEXT(G85,"#0.0"),"&lt;/td&gt;"))</f>
        <v>&lt;td colspan=5&gt;&amp;nbsp;&lt;/td&gt;</v>
      </c>
    </row>
    <row r="86" spans="1:9" x14ac:dyDescent="0.2">
      <c r="B86" t="e">
        <f>VLOOKUP(C82,'after session 4'!$A$6:B$23,2,FALSE)</f>
        <v>#N/A</v>
      </c>
      <c r="C86" t="e">
        <f>VLOOKUP(C82,'after session 4'!$A$6:C$23,3,FALSE)</f>
        <v>#N/A</v>
      </c>
      <c r="D86" t="e">
        <f>VLOOKUP(C82,'after session 4'!$A$6:D$23,4,FALSE)</f>
        <v>#N/A</v>
      </c>
      <c r="E86" t="e">
        <f>VLOOKUP(C82,'after session 4'!$A$6:E$23,5,FALSE)</f>
        <v>#N/A</v>
      </c>
      <c r="F86" t="e">
        <f>VLOOKUP(C82,'after session 4'!$A$6:H$23,8,FALSE)</f>
        <v>#N/A</v>
      </c>
      <c r="G86" s="58" t="e">
        <f>VLOOKUP(C82,'after session 4'!$A$6:G$23,7,FALSE)</f>
        <v>#N/A</v>
      </c>
      <c r="H86" s="58" t="e">
        <f>VLOOKUP(D86,$G$9:$H$12,2,TRUE)</f>
        <v>#N/A</v>
      </c>
      <c r="I86" t="str">
        <f>IF(ISNA(H86),"&lt;td colspan=5&gt;&amp;nbsp;&lt;/td&gt;",CONCATENATE("&lt;td bgcolor='#",H86,"'&gt;",C86,"&lt;/td&gt;&lt;td bgcolor='#",H86,"'&gt;",D86,"&lt;/td&gt;&lt;td bgcolor='#",H86,"'&gt;",E86,"&lt;/td&gt;&lt;td bgcolor='#",H86,"'&gt;",F86,"&lt;/td&gt;&lt;td bgcolor='#",H86,"'&gt;",TEXT(G86,"#0.0"),"&lt;/td&gt;"))</f>
        <v>&lt;td colspan=5&gt;&amp;nbsp;&lt;/td&gt;</v>
      </c>
    </row>
    <row r="87" spans="1:9" x14ac:dyDescent="0.2">
      <c r="B87" t="e">
        <f>VLOOKUP(C82,'after session 4'!$A$6:B$23,2,FALSE)</f>
        <v>#N/A</v>
      </c>
      <c r="C87" t="s">
        <v>98</v>
      </c>
      <c r="D87" t="s">
        <v>98</v>
      </c>
      <c r="E87" t="s">
        <v>98</v>
      </c>
      <c r="F87" t="e">
        <f>VLOOKUP(C82,'after session 4'!$A$6:O$23,11,FALSE)</f>
        <v>#N/A</v>
      </c>
      <c r="G87" s="65" t="e">
        <f>VLOOKUP(C82,'after session 4'!$A$6:N$23,10,FALSE)</f>
        <v>#N/A</v>
      </c>
      <c r="I87" t="e">
        <f>CONCATENATE("&lt;th&gt;",TEXT(F87,"#"),"&lt;/th&gt;&lt;th&gt;",TEXT(G87,"#0.00"),"&lt;/th&gt;&lt;/tr&gt;")</f>
        <v>#N/A</v>
      </c>
    </row>
    <row r="88" spans="1:9" x14ac:dyDescent="0.2">
      <c r="A88">
        <f>1+A82</f>
        <v>13</v>
      </c>
      <c r="B88" t="e">
        <f>VLOOKUP(C88,'after session 1'!$A$6:B$23,2,FALSE)</f>
        <v>#N/A</v>
      </c>
      <c r="C88" t="str">
        <f>result!A17</f>
        <v/>
      </c>
      <c r="I88" t="str">
        <f>IF(ISNA(B88),"&lt;/table&gt;",CONCATENATE("&lt;tr&gt;&lt;td&gt;",SUBSTITUTE(B88," ","&amp;nbsp;"),"&lt;/td&gt;"))</f>
        <v>&lt;/table&gt;</v>
      </c>
    </row>
    <row r="89" spans="1:9" x14ac:dyDescent="0.2">
      <c r="B89" t="e">
        <f>VLOOKUP(C88,'after session 1'!$A$6:B$23,2,FALSE)</f>
        <v>#N/A</v>
      </c>
      <c r="C89" t="e">
        <f>VLOOKUP(C88,'after session 1'!$A$6:C$23,3,FALSE)</f>
        <v>#N/A</v>
      </c>
      <c r="D89" t="e">
        <f>VLOOKUP(C88,'after session 1'!$A$6:D$23,4,FALSE)</f>
        <v>#N/A</v>
      </c>
      <c r="E89" t="e">
        <f>VLOOKUP(C88,'after session 1'!$A$6:E$23,5,FALSE)</f>
        <v>#N/A</v>
      </c>
      <c r="F89" t="e">
        <f>VLOOKUP(C88,'after session 1'!$A$6:H$23,8,FALSE)</f>
        <v>#N/A</v>
      </c>
      <c r="G89" s="58" t="e">
        <f>VLOOKUP(C88,'after session 1'!$A$6:G$23,7,FALSE)</f>
        <v>#N/A</v>
      </c>
      <c r="H89" s="58" t="e">
        <f>VLOOKUP(D89,$G$9:$H$12,2,TRUE)</f>
        <v>#N/A</v>
      </c>
      <c r="I89" t="str">
        <f>IF(ISNA(H89),"&lt;td colspan=5&gt;&amp;nbsp;&lt;/td&gt;",CONCATENATE("&lt;td bgcolor='#",H89,"'&gt;",C89,"&lt;/td&gt;&lt;td bgcolor='#",H89,"'&gt;",D89,"&lt;/td&gt;&lt;td bgcolor='#",H89,"'&gt;",E89,"&lt;/td&gt;&lt;td bgcolor='#",H89,"'&gt;",F89,"&lt;/td&gt;&lt;td bgcolor='#",H89,"'&gt;",TEXT(G89,"#0.0"),"&lt;/td&gt;"))</f>
        <v>&lt;td colspan=5&gt;&amp;nbsp;&lt;/td&gt;</v>
      </c>
    </row>
    <row r="90" spans="1:9" x14ac:dyDescent="0.2">
      <c r="B90" t="e">
        <f>VLOOKUP(C88,'after session 2'!$A$6:B$23,2,FALSE)</f>
        <v>#N/A</v>
      </c>
      <c r="C90" t="e">
        <f>VLOOKUP(C88,'after session 2'!$A$6:C$23,3,FALSE)</f>
        <v>#N/A</v>
      </c>
      <c r="D90" t="e">
        <f>VLOOKUP(C88,'after session 2'!$A$6:D$23,4,FALSE)</f>
        <v>#N/A</v>
      </c>
      <c r="E90" t="e">
        <f>VLOOKUP(C88,'after session 2'!$A$6:E$23,5,FALSE)</f>
        <v>#N/A</v>
      </c>
      <c r="F90" t="e">
        <f>VLOOKUP(C88,'after session 2'!$A$6:H$23,8,FALSE)</f>
        <v>#N/A</v>
      </c>
      <c r="G90" s="58" t="e">
        <f>VLOOKUP(C88,'after session 2'!$A$6:G$23,7,FALSE)</f>
        <v>#N/A</v>
      </c>
      <c r="H90" s="58" t="e">
        <f>VLOOKUP(D90,$G$9:$H$12,2,TRUE)</f>
        <v>#N/A</v>
      </c>
      <c r="I90" t="str">
        <f>IF(ISNA(H90),"&lt;td colspan=5&gt;&amp;nbsp;&lt;/td&gt;",CONCATENATE("&lt;td bgcolor='#",H90,"'&gt;",C90,"&lt;/td&gt;&lt;td bgcolor='#",H90,"'&gt;",D90,"&lt;/td&gt;&lt;td bgcolor='#",H90,"'&gt;",E90,"&lt;/td&gt;&lt;td bgcolor='#",H90,"'&gt;",F90,"&lt;/td&gt;&lt;td bgcolor='#",H90,"'&gt;",TEXT(G90,"#0.0"),"&lt;/td&gt;"))</f>
        <v>&lt;td colspan=5&gt;&amp;nbsp;&lt;/td&gt;</v>
      </c>
    </row>
    <row r="91" spans="1:9" x14ac:dyDescent="0.2">
      <c r="B91" t="e">
        <f>VLOOKUP(C88,'after session 3'!$A$6:B$23,2,FALSE)</f>
        <v>#N/A</v>
      </c>
      <c r="C91" t="e">
        <f>VLOOKUP(C88,'after session 3'!$A$6:C$23,3,FALSE)</f>
        <v>#N/A</v>
      </c>
      <c r="D91" t="e">
        <f>VLOOKUP(C88,'after session 3'!$A$6:D$23,4,FALSE)</f>
        <v>#N/A</v>
      </c>
      <c r="E91" t="e">
        <f>VLOOKUP(C88,'after session 3'!$A$6:E$23,5,FALSE)</f>
        <v>#N/A</v>
      </c>
      <c r="F91" t="e">
        <f>VLOOKUP(C88,'after session 3'!$A$6:H$23,8,FALSE)</f>
        <v>#N/A</v>
      </c>
      <c r="G91" s="58" t="e">
        <f>VLOOKUP(C88,'after session 3'!$A$6:G$23,7,FALSE)</f>
        <v>#N/A</v>
      </c>
      <c r="H91" s="58" t="e">
        <f>VLOOKUP(D91,$G$9:$H$12,2,TRUE)</f>
        <v>#N/A</v>
      </c>
      <c r="I91" t="str">
        <f>IF(ISNA(H91),"&lt;td colspan=5&gt;&amp;nbsp;&lt;/td&gt;",CONCATENATE("&lt;td bgcolor='#",H91,"'&gt;",C91,"&lt;/td&gt;&lt;td bgcolor='#",H91,"'&gt;",D91,"&lt;/td&gt;&lt;td bgcolor='#",H91,"'&gt;",E91,"&lt;/td&gt;&lt;td bgcolor='#",H91,"'&gt;",F91,"&lt;/td&gt;&lt;td bgcolor='#",H91,"'&gt;",TEXT(G91,"#0.0"),"&lt;/td&gt;"))</f>
        <v>&lt;td colspan=5&gt;&amp;nbsp;&lt;/td&gt;</v>
      </c>
    </row>
    <row r="92" spans="1:9" x14ac:dyDescent="0.2">
      <c r="B92" t="e">
        <f>VLOOKUP(C88,'after session 4'!$A$6:B$23,2,FALSE)</f>
        <v>#N/A</v>
      </c>
      <c r="C92" t="e">
        <f>VLOOKUP(C88,'after session 4'!$A$6:C$23,3,FALSE)</f>
        <v>#N/A</v>
      </c>
      <c r="D92" t="e">
        <f>VLOOKUP(C88,'after session 4'!$A$6:D$23,4,FALSE)</f>
        <v>#N/A</v>
      </c>
      <c r="E92" t="e">
        <f>VLOOKUP(C88,'after session 4'!$A$6:E$23,5,FALSE)</f>
        <v>#N/A</v>
      </c>
      <c r="F92" t="e">
        <f>VLOOKUP(C88,'after session 4'!$A$6:H$23,8,FALSE)</f>
        <v>#N/A</v>
      </c>
      <c r="G92" s="58" t="e">
        <f>VLOOKUP(C88,'after session 4'!$A$6:G$23,7,FALSE)</f>
        <v>#N/A</v>
      </c>
      <c r="H92" s="58" t="e">
        <f>VLOOKUP(D92,$G$9:$H$12,2,TRUE)</f>
        <v>#N/A</v>
      </c>
      <c r="I92" t="str">
        <f>IF(ISNA(H92),"&lt;td colspan=5&gt;&amp;nbsp;&lt;/td&gt;",CONCATENATE("&lt;td bgcolor='#",H92,"'&gt;",C92,"&lt;/td&gt;&lt;td bgcolor='#",H92,"'&gt;",D92,"&lt;/td&gt;&lt;td bgcolor='#",H92,"'&gt;",E92,"&lt;/td&gt;&lt;td bgcolor='#",H92,"'&gt;",F92,"&lt;/td&gt;&lt;td bgcolor='#",H92,"'&gt;",TEXT(G92,"#0.0"),"&lt;/td&gt;"))</f>
        <v>&lt;td colspan=5&gt;&amp;nbsp;&lt;/td&gt;</v>
      </c>
    </row>
    <row r="93" spans="1:9" x14ac:dyDescent="0.2">
      <c r="B93" t="e">
        <f>VLOOKUP(C88,'after session 4'!$A$6:B$23,2,FALSE)</f>
        <v>#N/A</v>
      </c>
      <c r="C93" t="s">
        <v>98</v>
      </c>
      <c r="D93" t="s">
        <v>98</v>
      </c>
      <c r="E93" t="s">
        <v>98</v>
      </c>
      <c r="F93" t="e">
        <f>VLOOKUP(C88,'after session 4'!$A$6:O$23,11,FALSE)</f>
        <v>#N/A</v>
      </c>
      <c r="G93" s="65" t="e">
        <f>VLOOKUP(C88,'after session 4'!$A$6:N$23,10,FALSE)</f>
        <v>#N/A</v>
      </c>
      <c r="I93" t="e">
        <f>CONCATENATE("&lt;th&gt;",TEXT(F93,"#"),"&lt;/th&gt;&lt;th&gt;",TEXT(G93,"#0.00"),"&lt;/th&gt;&lt;/tr&gt;")</f>
        <v>#N/A</v>
      </c>
    </row>
    <row r="94" spans="1:9" x14ac:dyDescent="0.2">
      <c r="A94">
        <f>1+A88</f>
        <v>14</v>
      </c>
      <c r="B94" t="e">
        <f>VLOOKUP(C94,'after session 1'!$A$6:B$23,2,FALSE)</f>
        <v>#N/A</v>
      </c>
      <c r="C94" t="str">
        <f>result!A18</f>
        <v/>
      </c>
      <c r="I94" t="str">
        <f>IF(ISNA(B94),"&lt;/table&gt;",CONCATENATE("&lt;tr&gt;&lt;td&gt;",SUBSTITUTE(B94," ","&amp;nbsp;"),"&lt;/td&gt;"))</f>
        <v>&lt;/table&gt;</v>
      </c>
    </row>
    <row r="95" spans="1:9" x14ac:dyDescent="0.2">
      <c r="B95" t="e">
        <f>VLOOKUP(C94,'after session 1'!$A$6:B$23,2,FALSE)</f>
        <v>#N/A</v>
      </c>
      <c r="C95" t="e">
        <f>VLOOKUP(C94,'after session 1'!$A$6:C$23,3,FALSE)</f>
        <v>#N/A</v>
      </c>
      <c r="D95" t="e">
        <f>VLOOKUP(C94,'after session 1'!$A$6:D$23,4,FALSE)</f>
        <v>#N/A</v>
      </c>
      <c r="E95" t="e">
        <f>VLOOKUP(C94,'after session 1'!$A$6:E$23,5,FALSE)</f>
        <v>#N/A</v>
      </c>
      <c r="F95" t="e">
        <f>VLOOKUP(C94,'after session 1'!$A$6:H$23,8,FALSE)</f>
        <v>#N/A</v>
      </c>
      <c r="G95" s="58" t="e">
        <f>VLOOKUP(C94,'after session 1'!$A$6:G$23,7,FALSE)</f>
        <v>#N/A</v>
      </c>
      <c r="H95" s="58" t="e">
        <f>VLOOKUP(D95,$G$9:$H$12,2,TRUE)</f>
        <v>#N/A</v>
      </c>
      <c r="I95" t="str">
        <f>IF(ISNA(H95),"&lt;td colspan=5&gt;&amp;nbsp;&lt;/td&gt;",CONCATENATE("&lt;td bgcolor='#",H95,"'&gt;",C95,"&lt;/td&gt;&lt;td bgcolor='#",H95,"'&gt;",D95,"&lt;/td&gt;&lt;td bgcolor='#",H95,"'&gt;",E95,"&lt;/td&gt;&lt;td bgcolor='#",H95,"'&gt;",F95,"&lt;/td&gt;&lt;td bgcolor='#",H95,"'&gt;",TEXT(G95,"#0.0"),"&lt;/td&gt;"))</f>
        <v>&lt;td colspan=5&gt;&amp;nbsp;&lt;/td&gt;</v>
      </c>
    </row>
    <row r="96" spans="1:9" x14ac:dyDescent="0.2">
      <c r="B96" t="e">
        <f>VLOOKUP(C94,'after session 2'!$A$6:B$23,2,FALSE)</f>
        <v>#N/A</v>
      </c>
      <c r="C96" t="e">
        <f>VLOOKUP(C94,'after session 2'!$A$6:C$23,3,FALSE)</f>
        <v>#N/A</v>
      </c>
      <c r="D96" t="e">
        <f>VLOOKUP(C94,'after session 2'!$A$6:D$23,4,FALSE)</f>
        <v>#N/A</v>
      </c>
      <c r="E96" t="e">
        <f>VLOOKUP(C94,'after session 2'!$A$6:E$23,5,FALSE)</f>
        <v>#N/A</v>
      </c>
      <c r="F96" t="e">
        <f>VLOOKUP(C94,'after session 2'!$A$6:H$23,8,FALSE)</f>
        <v>#N/A</v>
      </c>
      <c r="G96" s="58" t="e">
        <f>VLOOKUP(C94,'after session 2'!$A$6:G$23,7,FALSE)</f>
        <v>#N/A</v>
      </c>
      <c r="H96" s="58" t="e">
        <f>VLOOKUP(D96,$G$9:$H$12,2,TRUE)</f>
        <v>#N/A</v>
      </c>
      <c r="I96" t="str">
        <f>IF(ISNA(H96),"&lt;td colspan=5&gt;&amp;nbsp;&lt;/td&gt;",CONCATENATE("&lt;td bgcolor='#",H96,"'&gt;",C96,"&lt;/td&gt;&lt;td bgcolor='#",H96,"'&gt;",D96,"&lt;/td&gt;&lt;td bgcolor='#",H96,"'&gt;",E96,"&lt;/td&gt;&lt;td bgcolor='#",H96,"'&gt;",F96,"&lt;/td&gt;&lt;td bgcolor='#",H96,"'&gt;",TEXT(G96,"#0.0"),"&lt;/td&gt;"))</f>
        <v>&lt;td colspan=5&gt;&amp;nbsp;&lt;/td&gt;</v>
      </c>
    </row>
    <row r="97" spans="1:9" x14ac:dyDescent="0.2">
      <c r="B97" t="e">
        <f>VLOOKUP(C94,'after session 3'!$A$6:B$23,2,FALSE)</f>
        <v>#N/A</v>
      </c>
      <c r="C97" t="e">
        <f>VLOOKUP(C94,'after session 3'!$A$6:C$23,3,FALSE)</f>
        <v>#N/A</v>
      </c>
      <c r="D97" t="e">
        <f>VLOOKUP(C94,'after session 3'!$A$6:D$23,4,FALSE)</f>
        <v>#N/A</v>
      </c>
      <c r="E97" t="e">
        <f>VLOOKUP(C94,'after session 3'!$A$6:E$23,5,FALSE)</f>
        <v>#N/A</v>
      </c>
      <c r="F97" t="e">
        <f>VLOOKUP(C94,'after session 3'!$A$6:H$23,8,FALSE)</f>
        <v>#N/A</v>
      </c>
      <c r="G97" s="58" t="e">
        <f>VLOOKUP(C94,'after session 3'!$A$6:G$23,7,FALSE)</f>
        <v>#N/A</v>
      </c>
      <c r="H97" s="58" t="e">
        <f>VLOOKUP(D97,$G$9:$H$12,2,TRUE)</f>
        <v>#N/A</v>
      </c>
      <c r="I97" t="str">
        <f>IF(ISNA(H97),"&lt;td colspan=5&gt;&amp;nbsp;&lt;/td&gt;",CONCATENATE("&lt;td bgcolor='#",H97,"'&gt;",C97,"&lt;/td&gt;&lt;td bgcolor='#",H97,"'&gt;",D97,"&lt;/td&gt;&lt;td bgcolor='#",H97,"'&gt;",E97,"&lt;/td&gt;&lt;td bgcolor='#",H97,"'&gt;",F97,"&lt;/td&gt;&lt;td bgcolor='#",H97,"'&gt;",TEXT(G97,"#0.0"),"&lt;/td&gt;"))</f>
        <v>&lt;td colspan=5&gt;&amp;nbsp;&lt;/td&gt;</v>
      </c>
    </row>
    <row r="98" spans="1:9" x14ac:dyDescent="0.2">
      <c r="B98" t="e">
        <f>VLOOKUP(C94,'after session 4'!$A$6:B$23,2,FALSE)</f>
        <v>#N/A</v>
      </c>
      <c r="C98" t="e">
        <f>VLOOKUP(C94,'after session 4'!$A$6:C$23,3,FALSE)</f>
        <v>#N/A</v>
      </c>
      <c r="D98" t="e">
        <f>VLOOKUP(C94,'after session 4'!$A$6:D$23,4,FALSE)</f>
        <v>#N/A</v>
      </c>
      <c r="E98" t="e">
        <f>VLOOKUP(C94,'after session 4'!$A$6:E$23,5,FALSE)</f>
        <v>#N/A</v>
      </c>
      <c r="F98" t="e">
        <f>VLOOKUP(C94,'after session 4'!$A$6:H$23,8,FALSE)</f>
        <v>#N/A</v>
      </c>
      <c r="G98" s="58" t="e">
        <f>VLOOKUP(C94,'after session 4'!$A$6:G$23,7,FALSE)</f>
        <v>#N/A</v>
      </c>
      <c r="H98" s="58" t="e">
        <f>VLOOKUP(D98,$G$9:$H$12,2,TRUE)</f>
        <v>#N/A</v>
      </c>
      <c r="I98" t="str">
        <f>IF(ISNA(H98),"&lt;td colspan=5&gt;&amp;nbsp;&lt;/td&gt;",CONCATENATE("&lt;td bgcolor='#",H98,"'&gt;",C98,"&lt;/td&gt;&lt;td bgcolor='#",H98,"'&gt;",D98,"&lt;/td&gt;&lt;td bgcolor='#",H98,"'&gt;",E98,"&lt;/td&gt;&lt;td bgcolor='#",H98,"'&gt;",F98,"&lt;/td&gt;&lt;td bgcolor='#",H98,"'&gt;",TEXT(G98,"#0.0"),"&lt;/td&gt;"))</f>
        <v>&lt;td colspan=5&gt;&amp;nbsp;&lt;/td&gt;</v>
      </c>
    </row>
    <row r="99" spans="1:9" x14ac:dyDescent="0.2">
      <c r="B99" t="e">
        <f>VLOOKUP(C94,'after session 4'!$A$6:B$23,2,FALSE)</f>
        <v>#N/A</v>
      </c>
      <c r="C99" t="s">
        <v>98</v>
      </c>
      <c r="D99" t="s">
        <v>98</v>
      </c>
      <c r="E99" t="s">
        <v>98</v>
      </c>
      <c r="F99" t="e">
        <f>VLOOKUP(C94,'after session 4'!$A$6:O$23,11,FALSE)</f>
        <v>#N/A</v>
      </c>
      <c r="G99" s="65" t="e">
        <f>VLOOKUP(C94,'after session 4'!$A$6:N$23,10,FALSE)</f>
        <v>#N/A</v>
      </c>
      <c r="I99" t="e">
        <f>CONCATENATE("&lt;th&gt;",TEXT(F99,"#"),"&lt;/th&gt;&lt;th&gt;",TEXT(G99,"#0.00"),"&lt;/th&gt;&lt;/tr&gt;")</f>
        <v>#N/A</v>
      </c>
    </row>
    <row r="100" spans="1:9" x14ac:dyDescent="0.2">
      <c r="A100">
        <f>1+A94</f>
        <v>15</v>
      </c>
      <c r="B100" t="e">
        <f>VLOOKUP(C100,'after session 1'!$A$6:B$23,2,FALSE)</f>
        <v>#N/A</v>
      </c>
      <c r="C100" t="str">
        <f>result!A19</f>
        <v/>
      </c>
      <c r="I100" t="str">
        <f>IF(ISNA(B100),"&lt;/table&gt;",CONCATENATE("&lt;tr&gt;&lt;td&gt;",SUBSTITUTE(B100," ","&amp;nbsp;"),"&lt;/td&gt;"))</f>
        <v>&lt;/table&gt;</v>
      </c>
    </row>
    <row r="101" spans="1:9" x14ac:dyDescent="0.2">
      <c r="B101" t="e">
        <f>VLOOKUP(C100,'after session 1'!$A$6:B$23,2,FALSE)</f>
        <v>#N/A</v>
      </c>
      <c r="C101" t="e">
        <f>VLOOKUP(C100,'after session 1'!$A$6:C$23,3,FALSE)</f>
        <v>#N/A</v>
      </c>
      <c r="D101" t="e">
        <f>VLOOKUP(C100,'after session 1'!$A$6:D$23,4,FALSE)</f>
        <v>#N/A</v>
      </c>
      <c r="E101" t="e">
        <f>VLOOKUP(C100,'after session 1'!$A$6:E$23,5,FALSE)</f>
        <v>#N/A</v>
      </c>
      <c r="F101" t="e">
        <f>VLOOKUP(C100,'after session 1'!$A$6:H$23,8,FALSE)</f>
        <v>#N/A</v>
      </c>
      <c r="G101" s="58" t="e">
        <f>VLOOKUP(C100,'after session 1'!$A$6:G$23,7,FALSE)</f>
        <v>#N/A</v>
      </c>
      <c r="H101" s="58" t="e">
        <f>VLOOKUP(D101,$G$9:$H$12,2,TRUE)</f>
        <v>#N/A</v>
      </c>
      <c r="I101" t="str">
        <f>IF(ISNA(H101),"&lt;td colspan=5&gt;&amp;nbsp;&lt;/td&gt;",CONCATENATE("&lt;td bgcolor='#",H101,"'&gt;",C101,"&lt;/td&gt;&lt;td bgcolor='#",H101,"'&gt;",D101,"&lt;/td&gt;&lt;td bgcolor='#",H101,"'&gt;",E101,"&lt;/td&gt;&lt;td bgcolor='#",H101,"'&gt;",F101,"&lt;/td&gt;&lt;td bgcolor='#",H101,"'&gt;",TEXT(G101,"#0.0"),"&lt;/td&gt;"))</f>
        <v>&lt;td colspan=5&gt;&amp;nbsp;&lt;/td&gt;</v>
      </c>
    </row>
    <row r="102" spans="1:9" x14ac:dyDescent="0.2">
      <c r="B102" t="e">
        <f>VLOOKUP(C100,'after session 2'!$A$6:B$23,2,FALSE)</f>
        <v>#N/A</v>
      </c>
      <c r="C102" t="e">
        <f>VLOOKUP(C100,'after session 2'!$A$6:C$23,3,FALSE)</f>
        <v>#N/A</v>
      </c>
      <c r="D102" t="e">
        <f>VLOOKUP(C100,'after session 2'!$A$6:D$23,4,FALSE)</f>
        <v>#N/A</v>
      </c>
      <c r="E102" t="e">
        <f>VLOOKUP(C100,'after session 2'!$A$6:E$23,5,FALSE)</f>
        <v>#N/A</v>
      </c>
      <c r="F102" t="e">
        <f>VLOOKUP(C100,'after session 2'!$A$6:H$23,8,FALSE)</f>
        <v>#N/A</v>
      </c>
      <c r="G102" s="58" t="e">
        <f>VLOOKUP(C100,'after session 2'!$A$6:G$23,7,FALSE)</f>
        <v>#N/A</v>
      </c>
      <c r="H102" s="58" t="e">
        <f>VLOOKUP(D102,$G$9:$H$12,2,TRUE)</f>
        <v>#N/A</v>
      </c>
      <c r="I102" t="str">
        <f>IF(ISNA(H102),"&lt;td colspan=5&gt;&amp;nbsp;&lt;/td&gt;",CONCATENATE("&lt;td bgcolor='#",H102,"'&gt;",C102,"&lt;/td&gt;&lt;td bgcolor='#",H102,"'&gt;",D102,"&lt;/td&gt;&lt;td bgcolor='#",H102,"'&gt;",E102,"&lt;/td&gt;&lt;td bgcolor='#",H102,"'&gt;",F102,"&lt;/td&gt;&lt;td bgcolor='#",H102,"'&gt;",TEXT(G102,"#0.0"),"&lt;/td&gt;"))</f>
        <v>&lt;td colspan=5&gt;&amp;nbsp;&lt;/td&gt;</v>
      </c>
    </row>
    <row r="103" spans="1:9" x14ac:dyDescent="0.2">
      <c r="B103" t="e">
        <f>VLOOKUP(C100,'after session 3'!$A$6:B$23,2,FALSE)</f>
        <v>#N/A</v>
      </c>
      <c r="C103" t="e">
        <f>VLOOKUP(C100,'after session 3'!$A$6:C$23,3,FALSE)</f>
        <v>#N/A</v>
      </c>
      <c r="D103" t="e">
        <f>VLOOKUP(C100,'after session 3'!$A$6:D$23,4,FALSE)</f>
        <v>#N/A</v>
      </c>
      <c r="E103" t="e">
        <f>VLOOKUP(C100,'after session 3'!$A$6:E$23,5,FALSE)</f>
        <v>#N/A</v>
      </c>
      <c r="F103" t="e">
        <f>VLOOKUP(C100,'after session 3'!$A$6:H$23,8,FALSE)</f>
        <v>#N/A</v>
      </c>
      <c r="G103" s="58" t="e">
        <f>VLOOKUP(C100,'after session 3'!$A$6:G$23,7,FALSE)</f>
        <v>#N/A</v>
      </c>
      <c r="H103" s="58" t="e">
        <f>VLOOKUP(D103,$G$9:$H$12,2,TRUE)</f>
        <v>#N/A</v>
      </c>
      <c r="I103" t="str">
        <f>IF(ISNA(H103),"&lt;td colspan=5&gt;&amp;nbsp;&lt;/td&gt;",CONCATENATE("&lt;td bgcolor='#",H103,"'&gt;",C103,"&lt;/td&gt;&lt;td bgcolor='#",H103,"'&gt;",D103,"&lt;/td&gt;&lt;td bgcolor='#",H103,"'&gt;",E103,"&lt;/td&gt;&lt;td bgcolor='#",H103,"'&gt;",F103,"&lt;/td&gt;&lt;td bgcolor='#",H103,"'&gt;",TEXT(G103,"#0.0"),"&lt;/td&gt;"))</f>
        <v>&lt;td colspan=5&gt;&amp;nbsp;&lt;/td&gt;</v>
      </c>
    </row>
    <row r="104" spans="1:9" x14ac:dyDescent="0.2">
      <c r="B104" t="e">
        <f>VLOOKUP(C100,'after session 4'!$A$6:B$23,2,FALSE)</f>
        <v>#N/A</v>
      </c>
      <c r="C104" t="e">
        <f>VLOOKUP(C100,'after session 4'!$A$6:C$23,3,FALSE)</f>
        <v>#N/A</v>
      </c>
      <c r="D104" t="e">
        <f>VLOOKUP(C100,'after session 4'!$A$6:D$23,4,FALSE)</f>
        <v>#N/A</v>
      </c>
      <c r="E104" t="e">
        <f>VLOOKUP(C100,'after session 4'!$A$6:E$23,5,FALSE)</f>
        <v>#N/A</v>
      </c>
      <c r="F104" t="e">
        <f>VLOOKUP(C100,'after session 4'!$A$6:H$23,8,FALSE)</f>
        <v>#N/A</v>
      </c>
      <c r="G104" s="58" t="e">
        <f>VLOOKUP(C100,'after session 4'!$A$6:G$23,7,FALSE)</f>
        <v>#N/A</v>
      </c>
      <c r="H104" s="58" t="e">
        <f>VLOOKUP(D104,$G$9:$H$12,2,TRUE)</f>
        <v>#N/A</v>
      </c>
      <c r="I104" t="str">
        <f>IF(ISNA(H104),"&lt;td colspan=5&gt;&amp;nbsp;&lt;/td&gt;",CONCATENATE("&lt;td bgcolor='#",H104,"'&gt;",C104,"&lt;/td&gt;&lt;td bgcolor='#",H104,"'&gt;",D104,"&lt;/td&gt;&lt;td bgcolor='#",H104,"'&gt;",E104,"&lt;/td&gt;&lt;td bgcolor='#",H104,"'&gt;",F104,"&lt;/td&gt;&lt;td bgcolor='#",H104,"'&gt;",TEXT(G104,"#0.0"),"&lt;/td&gt;"))</f>
        <v>&lt;td colspan=5&gt;&amp;nbsp;&lt;/td&gt;</v>
      </c>
    </row>
    <row r="105" spans="1:9" x14ac:dyDescent="0.2">
      <c r="B105" t="e">
        <f>VLOOKUP(C100,'after session 4'!$A$6:B$23,2,FALSE)</f>
        <v>#N/A</v>
      </c>
      <c r="C105" t="s">
        <v>98</v>
      </c>
      <c r="D105" t="s">
        <v>98</v>
      </c>
      <c r="E105" t="s">
        <v>98</v>
      </c>
      <c r="F105" t="e">
        <f>VLOOKUP(C100,'after session 4'!$A$6:O$23,11,FALSE)</f>
        <v>#N/A</v>
      </c>
      <c r="G105" s="65" t="e">
        <f>VLOOKUP(C100,'after session 4'!$A$6:N$23,10,FALSE)</f>
        <v>#N/A</v>
      </c>
      <c r="I105" t="e">
        <f>CONCATENATE("&lt;th&gt;",TEXT(F105,"#"),"&lt;/th&gt;&lt;th&gt;",TEXT(G105,"#0.00"),"&lt;/th&gt;&lt;/tr&gt;")</f>
        <v>#N/A</v>
      </c>
    </row>
    <row r="106" spans="1:9" x14ac:dyDescent="0.2">
      <c r="A106">
        <f>1+A100</f>
        <v>16</v>
      </c>
      <c r="B106" t="e">
        <f>VLOOKUP(C106,'after session 1'!$A$6:B$23,2,FALSE)</f>
        <v>#N/A</v>
      </c>
      <c r="C106" t="str">
        <f>result!A20</f>
        <v/>
      </c>
      <c r="I106" t="str">
        <f>IF(ISNA(B106),"&lt;/table&gt;",CONCATENATE("&lt;tr&gt;&lt;td&gt;",SUBSTITUTE(B106," ","&amp;nbsp;"),"&lt;/td&gt;"))</f>
        <v>&lt;/table&gt;</v>
      </c>
    </row>
    <row r="107" spans="1:9" x14ac:dyDescent="0.2">
      <c r="B107" t="e">
        <f>VLOOKUP(C106,'after session 1'!$A$6:B$23,2,FALSE)</f>
        <v>#N/A</v>
      </c>
      <c r="C107" t="e">
        <f>VLOOKUP(C106,'after session 1'!$A$6:C$23,3,FALSE)</f>
        <v>#N/A</v>
      </c>
      <c r="D107" t="e">
        <f>VLOOKUP(C106,'after session 1'!$A$6:D$23,4,FALSE)</f>
        <v>#N/A</v>
      </c>
      <c r="E107" t="e">
        <f>VLOOKUP(C106,'after session 1'!$A$6:E$23,5,FALSE)</f>
        <v>#N/A</v>
      </c>
      <c r="F107" t="e">
        <f>VLOOKUP(C106,'after session 1'!$A$6:H$23,8,FALSE)</f>
        <v>#N/A</v>
      </c>
      <c r="G107" s="58" t="e">
        <f>VLOOKUP(C106,'after session 1'!$A$6:G$23,7,FALSE)</f>
        <v>#N/A</v>
      </c>
      <c r="H107" s="58" t="e">
        <f>VLOOKUP(D107,$G$9:$H$12,2,TRUE)</f>
        <v>#N/A</v>
      </c>
      <c r="I107" t="str">
        <f>IF(ISNA(H107),"&lt;td colspan=5&gt;&amp;nbsp;&lt;/td&gt;",CONCATENATE("&lt;td bgcolor='#",H107,"'&gt;",C107,"&lt;/td&gt;&lt;td bgcolor='#",H107,"'&gt;",D107,"&lt;/td&gt;&lt;td bgcolor='#",H107,"'&gt;",E107,"&lt;/td&gt;&lt;td bgcolor='#",H107,"'&gt;",F107,"&lt;/td&gt;&lt;td bgcolor='#",H107,"'&gt;",TEXT(G107,"#0.0"),"&lt;/td&gt;"))</f>
        <v>&lt;td colspan=5&gt;&amp;nbsp;&lt;/td&gt;</v>
      </c>
    </row>
    <row r="108" spans="1:9" x14ac:dyDescent="0.2">
      <c r="B108" t="e">
        <f>VLOOKUP(C106,'after session 2'!$A$6:B$23,2,FALSE)</f>
        <v>#N/A</v>
      </c>
      <c r="C108" t="e">
        <f>VLOOKUP(C106,'after session 2'!$A$6:C$23,3,FALSE)</f>
        <v>#N/A</v>
      </c>
      <c r="D108" t="e">
        <f>VLOOKUP(C106,'after session 2'!$A$6:D$23,4,FALSE)</f>
        <v>#N/A</v>
      </c>
      <c r="E108" t="e">
        <f>VLOOKUP(C106,'after session 2'!$A$6:E$23,5,FALSE)</f>
        <v>#N/A</v>
      </c>
      <c r="F108" t="e">
        <f>VLOOKUP(C106,'after session 2'!$A$6:H$23,8,FALSE)</f>
        <v>#N/A</v>
      </c>
      <c r="G108" s="58" t="e">
        <f>VLOOKUP(C106,'after session 2'!$A$6:G$23,7,FALSE)</f>
        <v>#N/A</v>
      </c>
      <c r="H108" s="58" t="e">
        <f>VLOOKUP(D108,$G$9:$H$12,2,TRUE)</f>
        <v>#N/A</v>
      </c>
      <c r="I108" t="str">
        <f>IF(ISNA(H108),"&lt;td colspan=5&gt;&amp;nbsp;&lt;/td&gt;",CONCATENATE("&lt;td bgcolor='#",H108,"'&gt;",C108,"&lt;/td&gt;&lt;td bgcolor='#",H108,"'&gt;",D108,"&lt;/td&gt;&lt;td bgcolor='#",H108,"'&gt;",E108,"&lt;/td&gt;&lt;td bgcolor='#",H108,"'&gt;",F108,"&lt;/td&gt;&lt;td bgcolor='#",H108,"'&gt;",TEXT(G108,"#0.0"),"&lt;/td&gt;"))</f>
        <v>&lt;td colspan=5&gt;&amp;nbsp;&lt;/td&gt;</v>
      </c>
    </row>
    <row r="109" spans="1:9" x14ac:dyDescent="0.2">
      <c r="B109" t="e">
        <f>VLOOKUP(C106,'after session 3'!$A$6:B$23,2,FALSE)</f>
        <v>#N/A</v>
      </c>
      <c r="C109" t="e">
        <f>VLOOKUP(C106,'after session 3'!$A$6:C$23,3,FALSE)</f>
        <v>#N/A</v>
      </c>
      <c r="D109" t="e">
        <f>VLOOKUP(C106,'after session 3'!$A$6:D$23,4,FALSE)</f>
        <v>#N/A</v>
      </c>
      <c r="E109" t="e">
        <f>VLOOKUP(C106,'after session 3'!$A$6:E$23,5,FALSE)</f>
        <v>#N/A</v>
      </c>
      <c r="F109" t="e">
        <f>VLOOKUP(C106,'after session 3'!$A$6:H$23,8,FALSE)</f>
        <v>#N/A</v>
      </c>
      <c r="G109" s="58" t="e">
        <f>VLOOKUP(C106,'after session 3'!$A$6:G$23,7,FALSE)</f>
        <v>#N/A</v>
      </c>
      <c r="H109" s="58" t="e">
        <f>VLOOKUP(D109,$G$9:$H$12,2,TRUE)</f>
        <v>#N/A</v>
      </c>
      <c r="I109" t="str">
        <f>IF(ISNA(H109),"&lt;td colspan=5&gt;&amp;nbsp;&lt;/td&gt;",CONCATENATE("&lt;td bgcolor='#",H109,"'&gt;",C109,"&lt;/td&gt;&lt;td bgcolor='#",H109,"'&gt;",D109,"&lt;/td&gt;&lt;td bgcolor='#",H109,"'&gt;",E109,"&lt;/td&gt;&lt;td bgcolor='#",H109,"'&gt;",F109,"&lt;/td&gt;&lt;td bgcolor='#",H109,"'&gt;",TEXT(G109,"#0.0"),"&lt;/td&gt;"))</f>
        <v>&lt;td colspan=5&gt;&amp;nbsp;&lt;/td&gt;</v>
      </c>
    </row>
    <row r="110" spans="1:9" x14ac:dyDescent="0.2">
      <c r="B110" t="e">
        <f>VLOOKUP(C106,'after session 4'!$A$6:B$23,2,FALSE)</f>
        <v>#N/A</v>
      </c>
      <c r="C110" t="e">
        <f>VLOOKUP(C106,'after session 4'!$A$6:C$23,3,FALSE)</f>
        <v>#N/A</v>
      </c>
      <c r="D110" t="e">
        <f>VLOOKUP(C106,'after session 4'!$A$6:D$23,4,FALSE)</f>
        <v>#N/A</v>
      </c>
      <c r="E110" t="e">
        <f>VLOOKUP(C106,'after session 4'!$A$6:E$23,5,FALSE)</f>
        <v>#N/A</v>
      </c>
      <c r="F110" t="e">
        <f>VLOOKUP(C106,'after session 4'!$A$6:H$23,8,FALSE)</f>
        <v>#N/A</v>
      </c>
      <c r="G110" s="58" t="e">
        <f>VLOOKUP(C106,'after session 4'!$A$6:G$23,7,FALSE)</f>
        <v>#N/A</v>
      </c>
      <c r="H110" s="58" t="e">
        <f>VLOOKUP(D110,$G$9:$H$12,2,TRUE)</f>
        <v>#N/A</v>
      </c>
      <c r="I110" t="str">
        <f>IF(ISNA(H110),"&lt;td colspan=5&gt;&amp;nbsp;&lt;/td&gt;",CONCATENATE("&lt;td bgcolor='#",H110,"'&gt;",C110,"&lt;/td&gt;&lt;td bgcolor='#",H110,"'&gt;",D110,"&lt;/td&gt;&lt;td bgcolor='#",H110,"'&gt;",E110,"&lt;/td&gt;&lt;td bgcolor='#",H110,"'&gt;",F110,"&lt;/td&gt;&lt;td bgcolor='#",H110,"'&gt;",TEXT(G110,"#0.0"),"&lt;/td&gt;"))</f>
        <v>&lt;td colspan=5&gt;&amp;nbsp;&lt;/td&gt;</v>
      </c>
    </row>
    <row r="111" spans="1:9" x14ac:dyDescent="0.2">
      <c r="B111" t="e">
        <f>VLOOKUP(C106,'after session 4'!$A$6:B$23,2,FALSE)</f>
        <v>#N/A</v>
      </c>
      <c r="C111" t="s">
        <v>98</v>
      </c>
      <c r="D111" t="s">
        <v>98</v>
      </c>
      <c r="E111" t="s">
        <v>98</v>
      </c>
      <c r="F111" t="e">
        <f>VLOOKUP(C106,'after session 4'!$A$6:O$23,11,FALSE)</f>
        <v>#N/A</v>
      </c>
      <c r="G111" s="65" t="e">
        <f>VLOOKUP(C106,'after session 4'!$A$6:N$23,10,FALSE)</f>
        <v>#N/A</v>
      </c>
      <c r="I111" t="e">
        <f>CONCATENATE("&lt;th&gt;",TEXT(F111,"#"),"&lt;/th&gt;&lt;th&gt;",TEXT(G111,"#0.00"),"&lt;/th&gt;&lt;/tr&gt;")</f>
        <v>#N/A</v>
      </c>
    </row>
    <row r="112" spans="1:9" x14ac:dyDescent="0.2">
      <c r="A112">
        <f>1+A106</f>
        <v>17</v>
      </c>
      <c r="B112" t="e">
        <f>VLOOKUP(C112,'after session 1'!$A$6:B$23,2,FALSE)</f>
        <v>#N/A</v>
      </c>
      <c r="C112" t="str">
        <f>result!A21</f>
        <v/>
      </c>
      <c r="I112" t="str">
        <f>IF(ISNA(B112),"&lt;/table&gt;",CONCATENATE("&lt;tr&gt;&lt;td&gt;",SUBSTITUTE(B112," ","&amp;nbsp;"),"&lt;/td&gt;"))</f>
        <v>&lt;/table&gt;</v>
      </c>
    </row>
    <row r="113" spans="1:9" x14ac:dyDescent="0.2">
      <c r="B113" t="e">
        <f>VLOOKUP(C112,'after session 1'!$A$6:B$23,2,FALSE)</f>
        <v>#N/A</v>
      </c>
      <c r="C113" t="e">
        <f>VLOOKUP(C112,'after session 1'!$A$6:C$23,3,FALSE)</f>
        <v>#N/A</v>
      </c>
      <c r="D113" t="e">
        <f>VLOOKUP(C112,'after session 1'!$A$6:D$23,4,FALSE)</f>
        <v>#N/A</v>
      </c>
      <c r="E113" t="e">
        <f>VLOOKUP(C112,'after session 1'!$A$6:E$23,5,FALSE)</f>
        <v>#N/A</v>
      </c>
      <c r="F113" t="e">
        <f>VLOOKUP(C112,'after session 1'!$A$6:H$23,8,FALSE)</f>
        <v>#N/A</v>
      </c>
      <c r="G113" s="58" t="e">
        <f>VLOOKUP(C112,'after session 1'!$A$6:G$23,7,FALSE)</f>
        <v>#N/A</v>
      </c>
      <c r="H113" s="58" t="e">
        <f>VLOOKUP(D113,$G$9:$H$12,2,TRUE)</f>
        <v>#N/A</v>
      </c>
      <c r="I113" t="str">
        <f>IF(ISNA(H113),"&lt;td colspan=5&gt;&amp;nbsp;&lt;/td&gt;",CONCATENATE("&lt;td bgcolor='#",H113,"'&gt;",C113,"&lt;/td&gt;&lt;td bgcolor='#",H113,"'&gt;",D113,"&lt;/td&gt;&lt;td bgcolor='#",H113,"'&gt;",E113,"&lt;/td&gt;&lt;td bgcolor='#",H113,"'&gt;",F113,"&lt;/td&gt;&lt;td bgcolor='#",H113,"'&gt;",TEXT(G113,"#0.0"),"&lt;/td&gt;"))</f>
        <v>&lt;td colspan=5&gt;&amp;nbsp;&lt;/td&gt;</v>
      </c>
    </row>
    <row r="114" spans="1:9" x14ac:dyDescent="0.2">
      <c r="B114" t="e">
        <f>VLOOKUP(C112,'after session 2'!$A$6:B$23,2,FALSE)</f>
        <v>#N/A</v>
      </c>
      <c r="C114" t="e">
        <f>VLOOKUP(C112,'after session 2'!$A$6:C$23,3,FALSE)</f>
        <v>#N/A</v>
      </c>
      <c r="D114" t="e">
        <f>VLOOKUP(C112,'after session 2'!$A$6:D$23,4,FALSE)</f>
        <v>#N/A</v>
      </c>
      <c r="E114" t="e">
        <f>VLOOKUP(C112,'after session 2'!$A$6:E$23,5,FALSE)</f>
        <v>#N/A</v>
      </c>
      <c r="F114" t="e">
        <f>VLOOKUP(C112,'after session 2'!$A$6:H$23,8,FALSE)</f>
        <v>#N/A</v>
      </c>
      <c r="G114" s="58" t="e">
        <f>VLOOKUP(C112,'after session 2'!$A$6:G$23,7,FALSE)</f>
        <v>#N/A</v>
      </c>
      <c r="H114" s="58" t="e">
        <f>VLOOKUP(D114,$G$9:$H$12,2,TRUE)</f>
        <v>#N/A</v>
      </c>
      <c r="I114" t="str">
        <f>IF(ISNA(H114),"&lt;td colspan=5&gt;&amp;nbsp;&lt;/td&gt;",CONCATENATE("&lt;td bgcolor='#",H114,"'&gt;",C114,"&lt;/td&gt;&lt;td bgcolor='#",H114,"'&gt;",D114,"&lt;/td&gt;&lt;td bgcolor='#",H114,"'&gt;",E114,"&lt;/td&gt;&lt;td bgcolor='#",H114,"'&gt;",F114,"&lt;/td&gt;&lt;td bgcolor='#",H114,"'&gt;",TEXT(G114,"#0.0"),"&lt;/td&gt;"))</f>
        <v>&lt;td colspan=5&gt;&amp;nbsp;&lt;/td&gt;</v>
      </c>
    </row>
    <row r="115" spans="1:9" x14ac:dyDescent="0.2">
      <c r="B115" t="e">
        <f>VLOOKUP(C112,'after session 3'!$A$6:B$23,2,FALSE)</f>
        <v>#N/A</v>
      </c>
      <c r="C115" t="e">
        <f>VLOOKUP(C112,'after session 3'!$A$6:C$23,3,FALSE)</f>
        <v>#N/A</v>
      </c>
      <c r="D115" t="e">
        <f>VLOOKUP(C112,'after session 3'!$A$6:D$23,4,FALSE)</f>
        <v>#N/A</v>
      </c>
      <c r="E115" t="e">
        <f>VLOOKUP(C112,'after session 3'!$A$6:E$23,5,FALSE)</f>
        <v>#N/A</v>
      </c>
      <c r="F115" t="e">
        <f>VLOOKUP(C112,'after session 3'!$A$6:H$23,8,FALSE)</f>
        <v>#N/A</v>
      </c>
      <c r="G115" s="58" t="e">
        <f>VLOOKUP(C112,'after session 3'!$A$6:G$23,7,FALSE)</f>
        <v>#N/A</v>
      </c>
      <c r="H115" s="58" t="e">
        <f>VLOOKUP(D115,$G$9:$H$12,2,TRUE)</f>
        <v>#N/A</v>
      </c>
      <c r="I115" t="str">
        <f>IF(ISNA(H115),"&lt;td colspan=5&gt;&amp;nbsp;&lt;/td&gt;",CONCATENATE("&lt;td bgcolor='#",H115,"'&gt;",C115,"&lt;/td&gt;&lt;td bgcolor='#",H115,"'&gt;",D115,"&lt;/td&gt;&lt;td bgcolor='#",H115,"'&gt;",E115,"&lt;/td&gt;&lt;td bgcolor='#",H115,"'&gt;",F115,"&lt;/td&gt;&lt;td bgcolor='#",H115,"'&gt;",TEXT(G115,"#0.0"),"&lt;/td&gt;"))</f>
        <v>&lt;td colspan=5&gt;&amp;nbsp;&lt;/td&gt;</v>
      </c>
    </row>
    <row r="116" spans="1:9" x14ac:dyDescent="0.2">
      <c r="B116" t="e">
        <f>VLOOKUP(C112,'after session 4'!$A$6:B$23,2,FALSE)</f>
        <v>#N/A</v>
      </c>
      <c r="C116" t="e">
        <f>VLOOKUP(C112,'after session 4'!$A$6:C$23,3,FALSE)</f>
        <v>#N/A</v>
      </c>
      <c r="D116" t="e">
        <f>VLOOKUP(C112,'after session 4'!$A$6:D$23,4,FALSE)</f>
        <v>#N/A</v>
      </c>
      <c r="E116" t="e">
        <f>VLOOKUP(C112,'after session 4'!$A$6:E$23,5,FALSE)</f>
        <v>#N/A</v>
      </c>
      <c r="F116" t="e">
        <f>VLOOKUP(C112,'after session 4'!$A$6:H$23,8,FALSE)</f>
        <v>#N/A</v>
      </c>
      <c r="G116" s="58" t="e">
        <f>VLOOKUP(C112,'after session 4'!$A$6:G$23,7,FALSE)</f>
        <v>#N/A</v>
      </c>
      <c r="H116" s="58" t="e">
        <f>VLOOKUP(D116,$G$9:$H$12,2,TRUE)</f>
        <v>#N/A</v>
      </c>
      <c r="I116" t="str">
        <f>IF(ISNA(H116),"&lt;td colspan=5&gt;&amp;nbsp;&lt;/td&gt;",CONCATENATE("&lt;td bgcolor='#",H116,"'&gt;",C116,"&lt;/td&gt;&lt;td bgcolor='#",H116,"'&gt;",D116,"&lt;/td&gt;&lt;td bgcolor='#",H116,"'&gt;",E116,"&lt;/td&gt;&lt;td bgcolor='#",H116,"'&gt;",F116,"&lt;/td&gt;&lt;td bgcolor='#",H116,"'&gt;",TEXT(G116,"#0.0"),"&lt;/td&gt;"))</f>
        <v>&lt;td colspan=5&gt;&amp;nbsp;&lt;/td&gt;</v>
      </c>
    </row>
    <row r="117" spans="1:9" x14ac:dyDescent="0.2">
      <c r="B117" t="e">
        <f>VLOOKUP(C112,'after session 4'!$A$6:B$23,2,FALSE)</f>
        <v>#N/A</v>
      </c>
      <c r="C117" t="s">
        <v>98</v>
      </c>
      <c r="D117" t="s">
        <v>98</v>
      </c>
      <c r="E117" t="s">
        <v>98</v>
      </c>
      <c r="F117" t="e">
        <f>VLOOKUP(C112,'after session 4'!$A$6:O$23,11,FALSE)</f>
        <v>#N/A</v>
      </c>
      <c r="G117" s="65" t="e">
        <f>VLOOKUP(C112,'after session 4'!$A$6:N$23,10,FALSE)</f>
        <v>#N/A</v>
      </c>
      <c r="I117" t="e">
        <f>CONCATENATE("&lt;th&gt;",TEXT(F117,"#"),"&lt;/th&gt;&lt;th&gt;",TEXT(G117,"#0.00"),"&lt;/th&gt;&lt;/tr&gt;")</f>
        <v>#N/A</v>
      </c>
    </row>
    <row r="118" spans="1:9" x14ac:dyDescent="0.2">
      <c r="A118">
        <f>1+A112</f>
        <v>18</v>
      </c>
      <c r="B118" t="e">
        <f>VLOOKUP(C118,'after session 1'!$A$6:B$23,2,FALSE)</f>
        <v>#REF!</v>
      </c>
      <c r="C118" t="e">
        <f>result!#REF!</f>
        <v>#REF!</v>
      </c>
      <c r="I118" t="e">
        <f>IF(ISNA(B118),"&lt;/table&gt;",CONCATENATE("&lt;tr&gt;&lt;td&gt;",SUBSTITUTE(B118," ","&amp;nbsp;"),"&lt;/td&gt;"))</f>
        <v>#REF!</v>
      </c>
    </row>
    <row r="119" spans="1:9" x14ac:dyDescent="0.2">
      <c r="B119" t="e">
        <f>VLOOKUP(C118,'after session 1'!$A$6:B$23,2,FALSE)</f>
        <v>#REF!</v>
      </c>
      <c r="C119" t="e">
        <f>VLOOKUP(C118,'after session 1'!$A$6:C$23,3,FALSE)</f>
        <v>#REF!</v>
      </c>
      <c r="D119" t="e">
        <f>VLOOKUP(C118,'after session 1'!$A$6:D$23,4,FALSE)</f>
        <v>#REF!</v>
      </c>
      <c r="E119" t="e">
        <f>VLOOKUP(C118,'after session 1'!$A$6:E$23,5,FALSE)</f>
        <v>#REF!</v>
      </c>
      <c r="F119" t="e">
        <f>VLOOKUP(C118,'after session 1'!$A$6:H$23,8,FALSE)</f>
        <v>#REF!</v>
      </c>
      <c r="G119" s="58" t="e">
        <f>VLOOKUP(C118,'after session 1'!$A$6:G$23,7,FALSE)</f>
        <v>#REF!</v>
      </c>
      <c r="H119" s="58" t="e">
        <f>VLOOKUP(D119,$G$9:$H$12,2,TRUE)</f>
        <v>#REF!</v>
      </c>
      <c r="I119" t="e">
        <f>IF(ISNA(H119),"&lt;td colspan=5&gt;&amp;nbsp;&lt;/td&gt;",CONCATENATE("&lt;td bgcolor='#",H119,"'&gt;",C119,"&lt;/td&gt;&lt;td bgcolor='#",H119,"'&gt;",D119,"&lt;/td&gt;&lt;td bgcolor='#",H119,"'&gt;",E119,"&lt;/td&gt;&lt;td bgcolor='#",H119,"'&gt;",F119,"&lt;/td&gt;&lt;td bgcolor='#",H119,"'&gt;",TEXT(G119,"#0.0"),"&lt;/td&gt;"))</f>
        <v>#REF!</v>
      </c>
    </row>
    <row r="120" spans="1:9" x14ac:dyDescent="0.2">
      <c r="B120" t="e">
        <f>VLOOKUP(C118,'after session 2'!$A$6:B$23,2,FALSE)</f>
        <v>#REF!</v>
      </c>
      <c r="C120" t="e">
        <f>VLOOKUP(C118,'after session 2'!$A$6:C$23,3,FALSE)</f>
        <v>#REF!</v>
      </c>
      <c r="D120" t="e">
        <f>VLOOKUP(C118,'after session 2'!$A$6:D$23,4,FALSE)</f>
        <v>#REF!</v>
      </c>
      <c r="E120" t="e">
        <f>VLOOKUP(C118,'after session 2'!$A$6:E$23,5,FALSE)</f>
        <v>#REF!</v>
      </c>
      <c r="F120" t="e">
        <f>VLOOKUP(C118,'after session 2'!$A$6:H$23,8,FALSE)</f>
        <v>#REF!</v>
      </c>
      <c r="G120" s="58" t="e">
        <f>VLOOKUP(C118,'after session 2'!$A$6:G$23,7,FALSE)</f>
        <v>#REF!</v>
      </c>
      <c r="H120" s="58" t="e">
        <f>VLOOKUP(D120,$G$9:$H$12,2,TRUE)</f>
        <v>#REF!</v>
      </c>
      <c r="I120" t="e">
        <f>IF(ISNA(H120),"&lt;td colspan=5&gt;&amp;nbsp;&lt;/td&gt;",CONCATENATE("&lt;td bgcolor='#",H120,"'&gt;",C120,"&lt;/td&gt;&lt;td bgcolor='#",H120,"'&gt;",D120,"&lt;/td&gt;&lt;td bgcolor='#",H120,"'&gt;",E120,"&lt;/td&gt;&lt;td bgcolor='#",H120,"'&gt;",F120,"&lt;/td&gt;&lt;td bgcolor='#",H120,"'&gt;",TEXT(G120,"#0.0"),"&lt;/td&gt;"))</f>
        <v>#REF!</v>
      </c>
    </row>
    <row r="121" spans="1:9" x14ac:dyDescent="0.2">
      <c r="B121" t="e">
        <f>VLOOKUP(C118,'after session 3'!$A$6:B$23,2,FALSE)</f>
        <v>#REF!</v>
      </c>
      <c r="C121" t="e">
        <f>VLOOKUP(C118,'after session 3'!$A$6:C$23,3,FALSE)</f>
        <v>#REF!</v>
      </c>
      <c r="D121" t="e">
        <f>VLOOKUP(C118,'after session 3'!$A$6:D$23,4,FALSE)</f>
        <v>#REF!</v>
      </c>
      <c r="E121" t="e">
        <f>VLOOKUP(C118,'after session 3'!$A$6:E$23,5,FALSE)</f>
        <v>#REF!</v>
      </c>
      <c r="F121" t="e">
        <f>VLOOKUP(C118,'after session 3'!$A$6:H$23,8,FALSE)</f>
        <v>#REF!</v>
      </c>
      <c r="G121" s="58" t="e">
        <f>VLOOKUP(C118,'after session 3'!$A$6:G$23,7,FALSE)</f>
        <v>#REF!</v>
      </c>
      <c r="H121" s="58" t="e">
        <f>VLOOKUP(D121,$G$9:$H$12,2,TRUE)</f>
        <v>#REF!</v>
      </c>
      <c r="I121" t="e">
        <f>IF(ISNA(H121),"&lt;td colspan=5&gt;&amp;nbsp;&lt;/td&gt;",CONCATENATE("&lt;td bgcolor='#",H121,"'&gt;",C121,"&lt;/td&gt;&lt;td bgcolor='#",H121,"'&gt;",D121,"&lt;/td&gt;&lt;td bgcolor='#",H121,"'&gt;",E121,"&lt;/td&gt;&lt;td bgcolor='#",H121,"'&gt;",F121,"&lt;/td&gt;&lt;td bgcolor='#",H121,"'&gt;",TEXT(G121,"#0.0"),"&lt;/td&gt;"))</f>
        <v>#REF!</v>
      </c>
    </row>
    <row r="122" spans="1:9" x14ac:dyDescent="0.2">
      <c r="B122" t="e">
        <f>VLOOKUP(C118,'after session 4'!$A$6:B$23,2,FALSE)</f>
        <v>#REF!</v>
      </c>
      <c r="C122" t="e">
        <f>VLOOKUP(C118,'after session 4'!$A$6:C$23,3,FALSE)</f>
        <v>#REF!</v>
      </c>
      <c r="D122" t="e">
        <f>VLOOKUP(C118,'after session 4'!$A$6:D$23,4,FALSE)</f>
        <v>#REF!</v>
      </c>
      <c r="E122" t="e">
        <f>VLOOKUP(C118,'after session 4'!$A$6:E$23,5,FALSE)</f>
        <v>#REF!</v>
      </c>
      <c r="F122" t="e">
        <f>VLOOKUP(C118,'after session 4'!$A$6:H$23,8,FALSE)</f>
        <v>#REF!</v>
      </c>
      <c r="G122" s="58" t="e">
        <f>VLOOKUP(C118,'after session 4'!$A$6:G$23,7,FALSE)</f>
        <v>#REF!</v>
      </c>
      <c r="H122" s="58" t="e">
        <f>VLOOKUP(D122,$G$9:$H$12,2,TRUE)</f>
        <v>#REF!</v>
      </c>
      <c r="I122" t="e">
        <f>IF(ISNA(H122),"&lt;td colspan=5&gt;&amp;nbsp;&lt;/td&gt;",CONCATENATE("&lt;td bgcolor='#",H122,"'&gt;",C122,"&lt;/td&gt;&lt;td bgcolor='#",H122,"'&gt;",D122,"&lt;/td&gt;&lt;td bgcolor='#",H122,"'&gt;",E122,"&lt;/td&gt;&lt;td bgcolor='#",H122,"'&gt;",F122,"&lt;/td&gt;&lt;td bgcolor='#",H122,"'&gt;",TEXT(G122,"#0.0"),"&lt;/td&gt;"))</f>
        <v>#REF!</v>
      </c>
    </row>
    <row r="123" spans="1:9" x14ac:dyDescent="0.2">
      <c r="B123" t="e">
        <f>VLOOKUP(C118,'after session 4'!$A$6:B$23,2,FALSE)</f>
        <v>#REF!</v>
      </c>
      <c r="C123" t="s">
        <v>98</v>
      </c>
      <c r="D123" t="s">
        <v>98</v>
      </c>
      <c r="E123" t="s">
        <v>98</v>
      </c>
      <c r="F123" t="e">
        <f>VLOOKUP(C118,'after session 4'!$A$6:O$23,11,FALSE)</f>
        <v>#REF!</v>
      </c>
      <c r="G123" s="65" t="e">
        <f>VLOOKUP(C118,'after session 4'!$A$6:N$23,10,FALSE)</f>
        <v>#REF!</v>
      </c>
      <c r="I123" t="e">
        <f>CONCATENATE("&lt;th&gt;",TEXT(F123,"#"),"&lt;/th&gt;&lt;th&gt;",TEXT(G123,"#0.00"),"&lt;/th&gt;&lt;/tr&gt;")</f>
        <v>#REF!</v>
      </c>
    </row>
    <row r="124" spans="1:9" x14ac:dyDescent="0.2">
      <c r="A124">
        <f>1+A118</f>
        <v>19</v>
      </c>
      <c r="B124" t="e">
        <f>VLOOKUP(C124,'after session 1'!$A$6:B$23,2,FALSE)</f>
        <v>#REF!</v>
      </c>
      <c r="C124" t="e">
        <f>result!#REF!</f>
        <v>#REF!</v>
      </c>
      <c r="I124" t="e">
        <f>IF(ISNA(B124),"&lt;/table&gt;",CONCATENATE("&lt;tr&gt;&lt;td&gt;",SUBSTITUTE(B124," ","&amp;nbsp;"),"&lt;/td&gt;"))</f>
        <v>#REF!</v>
      </c>
    </row>
    <row r="125" spans="1:9" x14ac:dyDescent="0.2">
      <c r="B125" t="e">
        <f>VLOOKUP(C124,'after session 1'!$A$6:B$23,2,FALSE)</f>
        <v>#REF!</v>
      </c>
      <c r="C125" t="e">
        <f>VLOOKUP(C124,'after session 1'!$A$6:C$23,3,FALSE)</f>
        <v>#REF!</v>
      </c>
      <c r="D125" t="e">
        <f>VLOOKUP(C124,'after session 1'!$A$6:D$23,4,FALSE)</f>
        <v>#REF!</v>
      </c>
      <c r="E125" t="e">
        <f>VLOOKUP(C124,'after session 1'!$A$6:E$23,5,FALSE)</f>
        <v>#REF!</v>
      </c>
      <c r="F125" t="e">
        <f>VLOOKUP(C124,'after session 1'!$A$6:H$23,8,FALSE)</f>
        <v>#REF!</v>
      </c>
      <c r="G125" s="58" t="e">
        <f>VLOOKUP(C124,'after session 1'!$A$6:G$23,7,FALSE)</f>
        <v>#REF!</v>
      </c>
      <c r="H125" s="58" t="e">
        <f>VLOOKUP(D125,$G$9:$H$12,2,TRUE)</f>
        <v>#REF!</v>
      </c>
      <c r="I125" t="e">
        <f>IF(ISNA(H125),"&lt;td colspan=5&gt;&amp;nbsp;&lt;/td&gt;",CONCATENATE("&lt;td bgcolor='#",H125,"'&gt;",C125,"&lt;/td&gt;&lt;td bgcolor='#",H125,"'&gt;",D125,"&lt;/td&gt;&lt;td bgcolor='#",H125,"'&gt;",E125,"&lt;/td&gt;&lt;td bgcolor='#",H125,"'&gt;",F125,"&lt;/td&gt;&lt;td bgcolor='#",H125,"'&gt;",TEXT(G125,"#0.0"),"&lt;/td&gt;"))</f>
        <v>#REF!</v>
      </c>
    </row>
    <row r="126" spans="1:9" x14ac:dyDescent="0.2">
      <c r="B126" t="e">
        <f>VLOOKUP(C124,'after session 2'!$A$6:B$23,2,FALSE)</f>
        <v>#REF!</v>
      </c>
      <c r="C126" t="e">
        <f>VLOOKUP(C124,'after session 2'!$A$6:C$23,3,FALSE)</f>
        <v>#REF!</v>
      </c>
      <c r="D126" t="e">
        <f>VLOOKUP(C124,'after session 2'!$A$6:D$23,4,FALSE)</f>
        <v>#REF!</v>
      </c>
      <c r="E126" t="e">
        <f>VLOOKUP(C124,'after session 2'!$A$6:E$23,5,FALSE)</f>
        <v>#REF!</v>
      </c>
      <c r="F126" t="e">
        <f>VLOOKUP(C124,'after session 2'!$A$6:H$23,8,FALSE)</f>
        <v>#REF!</v>
      </c>
      <c r="G126" s="58" t="e">
        <f>VLOOKUP(C124,'after session 2'!$A$6:G$23,7,FALSE)</f>
        <v>#REF!</v>
      </c>
      <c r="H126" s="58" t="e">
        <f>VLOOKUP(D126,$G$9:$H$12,2,TRUE)</f>
        <v>#REF!</v>
      </c>
      <c r="I126" t="e">
        <f>IF(ISNA(H126),"&lt;td colspan=5&gt;&amp;nbsp;&lt;/td&gt;",CONCATENATE("&lt;td bgcolor='#",H126,"'&gt;",C126,"&lt;/td&gt;&lt;td bgcolor='#",H126,"'&gt;",D126,"&lt;/td&gt;&lt;td bgcolor='#",H126,"'&gt;",E126,"&lt;/td&gt;&lt;td bgcolor='#",H126,"'&gt;",F126,"&lt;/td&gt;&lt;td bgcolor='#",H126,"'&gt;",TEXT(G126,"#0.0"),"&lt;/td&gt;"))</f>
        <v>#REF!</v>
      </c>
    </row>
    <row r="127" spans="1:9" x14ac:dyDescent="0.2">
      <c r="B127" t="e">
        <f>VLOOKUP(C124,'after session 3'!$A$6:B$23,2,FALSE)</f>
        <v>#REF!</v>
      </c>
      <c r="C127" t="e">
        <f>VLOOKUP(C124,'after session 3'!$A$6:C$23,3,FALSE)</f>
        <v>#REF!</v>
      </c>
      <c r="D127" t="e">
        <f>VLOOKUP(C124,'after session 3'!$A$6:D$23,4,FALSE)</f>
        <v>#REF!</v>
      </c>
      <c r="E127" t="e">
        <f>VLOOKUP(C124,'after session 3'!$A$6:E$23,5,FALSE)</f>
        <v>#REF!</v>
      </c>
      <c r="F127" t="e">
        <f>VLOOKUP(C124,'after session 3'!$A$6:H$23,8,FALSE)</f>
        <v>#REF!</v>
      </c>
      <c r="G127" s="58" t="e">
        <f>VLOOKUP(C124,'after session 3'!$A$6:G$23,7,FALSE)</f>
        <v>#REF!</v>
      </c>
      <c r="H127" s="58" t="e">
        <f>VLOOKUP(D127,$G$9:$H$12,2,TRUE)</f>
        <v>#REF!</v>
      </c>
      <c r="I127" t="e">
        <f>IF(ISNA(H127),"&lt;td colspan=5&gt;&amp;nbsp;&lt;/td&gt;",CONCATENATE("&lt;td bgcolor='#",H127,"'&gt;",C127,"&lt;/td&gt;&lt;td bgcolor='#",H127,"'&gt;",D127,"&lt;/td&gt;&lt;td bgcolor='#",H127,"'&gt;",E127,"&lt;/td&gt;&lt;td bgcolor='#",H127,"'&gt;",F127,"&lt;/td&gt;&lt;td bgcolor='#",H127,"'&gt;",TEXT(G127,"#0.0"),"&lt;/td&gt;"))</f>
        <v>#REF!</v>
      </c>
    </row>
    <row r="128" spans="1:9" x14ac:dyDescent="0.2">
      <c r="B128" t="e">
        <f>VLOOKUP(C124,'after session 4'!$A$6:B$23,2,FALSE)</f>
        <v>#REF!</v>
      </c>
      <c r="C128" t="e">
        <f>VLOOKUP(C124,'after session 4'!$A$6:C$23,3,FALSE)</f>
        <v>#REF!</v>
      </c>
      <c r="D128" t="e">
        <f>VLOOKUP(C124,'after session 4'!$A$6:D$23,4,FALSE)</f>
        <v>#REF!</v>
      </c>
      <c r="E128" t="e">
        <f>VLOOKUP(C124,'after session 4'!$A$6:E$23,5,FALSE)</f>
        <v>#REF!</v>
      </c>
      <c r="F128" t="e">
        <f>VLOOKUP(C124,'after session 4'!$A$6:H$23,8,FALSE)</f>
        <v>#REF!</v>
      </c>
      <c r="G128" s="58" t="e">
        <f>VLOOKUP(C124,'after session 4'!$A$6:G$23,7,FALSE)</f>
        <v>#REF!</v>
      </c>
      <c r="H128" s="58" t="e">
        <f>VLOOKUP(D128,$G$9:$H$12,2,TRUE)</f>
        <v>#REF!</v>
      </c>
      <c r="I128" t="e">
        <f>IF(ISNA(H128),"&lt;td colspan=5&gt;&amp;nbsp;&lt;/td&gt;",CONCATENATE("&lt;td bgcolor='#",H128,"'&gt;",C128,"&lt;/td&gt;&lt;td bgcolor='#",H128,"'&gt;",D128,"&lt;/td&gt;&lt;td bgcolor='#",H128,"'&gt;",E128,"&lt;/td&gt;&lt;td bgcolor='#",H128,"'&gt;",F128,"&lt;/td&gt;&lt;td bgcolor='#",H128,"'&gt;",TEXT(G128,"#0.0"),"&lt;/td&gt;"))</f>
        <v>#REF!</v>
      </c>
    </row>
    <row r="129" spans="1:9" x14ac:dyDescent="0.2">
      <c r="B129" t="e">
        <f>VLOOKUP(C124,'after session 4'!$A$6:B$23,2,FALSE)</f>
        <v>#REF!</v>
      </c>
      <c r="C129" t="s">
        <v>98</v>
      </c>
      <c r="D129" t="s">
        <v>98</v>
      </c>
      <c r="E129" t="s">
        <v>98</v>
      </c>
      <c r="F129" t="e">
        <f>VLOOKUP(C124,'after session 4'!$A$6:O$23,11,FALSE)</f>
        <v>#REF!</v>
      </c>
      <c r="G129" s="65" t="e">
        <f>VLOOKUP(C124,'after session 4'!$A$6:N$23,10,FALSE)</f>
        <v>#REF!</v>
      </c>
      <c r="I129" t="e">
        <f>CONCATENATE("&lt;th&gt;",TEXT(F129,"#"),"&lt;/th&gt;&lt;th&gt;",TEXT(G129,"#0.00"),"&lt;/th&gt;&lt;/tr&gt;")</f>
        <v>#REF!</v>
      </c>
    </row>
    <row r="130" spans="1:9" x14ac:dyDescent="0.2">
      <c r="A130">
        <f>1+A124</f>
        <v>20</v>
      </c>
      <c r="B130" t="e">
        <f>VLOOKUP(C130,'after session 1'!$A$6:B$23,2,FALSE)</f>
        <v>#REF!</v>
      </c>
      <c r="C130" t="e">
        <f>result!#REF!</f>
        <v>#REF!</v>
      </c>
      <c r="I130" t="e">
        <f>IF(ISNA(B130),"&lt;/table&gt;",CONCATENATE("&lt;tr&gt;&lt;td&gt;",SUBSTITUTE(B130," ","&amp;nbsp;"),"&lt;/td&gt;"))</f>
        <v>#REF!</v>
      </c>
    </row>
    <row r="131" spans="1:9" x14ac:dyDescent="0.2">
      <c r="B131" t="e">
        <f>VLOOKUP(C130,'after session 1'!$A$6:B$23,2,FALSE)</f>
        <v>#REF!</v>
      </c>
      <c r="C131" t="e">
        <f>VLOOKUP(C130,'after session 1'!$A$6:C$23,3,FALSE)</f>
        <v>#REF!</v>
      </c>
      <c r="D131" t="e">
        <f>VLOOKUP(C130,'after session 1'!$A$6:D$23,4,FALSE)</f>
        <v>#REF!</v>
      </c>
      <c r="E131" t="e">
        <f>VLOOKUP(C130,'after session 1'!$A$6:E$23,5,FALSE)</f>
        <v>#REF!</v>
      </c>
      <c r="F131" t="e">
        <f>VLOOKUP(C130,'after session 1'!$A$6:H$23,8,FALSE)</f>
        <v>#REF!</v>
      </c>
      <c r="G131" s="58" t="e">
        <f>VLOOKUP(C130,'after session 1'!$A$6:G$23,7,FALSE)</f>
        <v>#REF!</v>
      </c>
      <c r="H131" s="58" t="e">
        <f>VLOOKUP(D131,$G$9:$H$12,2,TRUE)</f>
        <v>#REF!</v>
      </c>
      <c r="I131" t="e">
        <f>IF(ISNA(H131),"&lt;td colspan=5&gt;&amp;nbsp;&lt;/td&gt;",CONCATENATE("&lt;td bgcolor='#",H131,"'&gt;",C131,"&lt;/td&gt;&lt;td bgcolor='#",H131,"'&gt;",D131,"&lt;/td&gt;&lt;td bgcolor='#",H131,"'&gt;",E131,"&lt;/td&gt;&lt;td bgcolor='#",H131,"'&gt;",F131,"&lt;/td&gt;&lt;td bgcolor='#",H131,"'&gt;",TEXT(G131,"#0.0"),"&lt;/td&gt;"))</f>
        <v>#REF!</v>
      </c>
    </row>
    <row r="132" spans="1:9" x14ac:dyDescent="0.2">
      <c r="B132" t="e">
        <f>VLOOKUP(C130,'after session 2'!$A$6:B$23,2,FALSE)</f>
        <v>#REF!</v>
      </c>
      <c r="C132" t="e">
        <f>VLOOKUP(C130,'after session 2'!$A$6:C$23,3,FALSE)</f>
        <v>#REF!</v>
      </c>
      <c r="D132" t="e">
        <f>VLOOKUP(C130,'after session 2'!$A$6:D$23,4,FALSE)</f>
        <v>#REF!</v>
      </c>
      <c r="E132" t="e">
        <f>VLOOKUP(C130,'after session 2'!$A$6:E$23,5,FALSE)</f>
        <v>#REF!</v>
      </c>
      <c r="F132" t="e">
        <f>VLOOKUP(C130,'after session 2'!$A$6:H$23,8,FALSE)</f>
        <v>#REF!</v>
      </c>
      <c r="G132" s="58" t="e">
        <f>VLOOKUP(C130,'after session 2'!$A$6:G$23,7,FALSE)</f>
        <v>#REF!</v>
      </c>
      <c r="H132" s="58" t="e">
        <f>VLOOKUP(D132,$G$9:$H$12,2,TRUE)</f>
        <v>#REF!</v>
      </c>
      <c r="I132" t="e">
        <f>IF(ISNA(H132),"&lt;td colspan=5&gt;&amp;nbsp;&lt;/td&gt;",CONCATENATE("&lt;td bgcolor='#",H132,"'&gt;",C132,"&lt;/td&gt;&lt;td bgcolor='#",H132,"'&gt;",D132,"&lt;/td&gt;&lt;td bgcolor='#",H132,"'&gt;",E132,"&lt;/td&gt;&lt;td bgcolor='#",H132,"'&gt;",F132,"&lt;/td&gt;&lt;td bgcolor='#",H132,"'&gt;",TEXT(G132,"#0.0"),"&lt;/td&gt;"))</f>
        <v>#REF!</v>
      </c>
    </row>
    <row r="133" spans="1:9" x14ac:dyDescent="0.2">
      <c r="B133" t="e">
        <f>VLOOKUP(C130,'after session 3'!$A$6:B$23,2,FALSE)</f>
        <v>#REF!</v>
      </c>
      <c r="C133" t="e">
        <f>VLOOKUP(C130,'after session 3'!$A$6:C$23,3,FALSE)</f>
        <v>#REF!</v>
      </c>
      <c r="D133" t="e">
        <f>VLOOKUP(C130,'after session 3'!$A$6:D$23,4,FALSE)</f>
        <v>#REF!</v>
      </c>
      <c r="E133" t="e">
        <f>VLOOKUP(C130,'after session 3'!$A$6:E$23,5,FALSE)</f>
        <v>#REF!</v>
      </c>
      <c r="F133" t="e">
        <f>VLOOKUP(C130,'after session 3'!$A$6:H$23,8,FALSE)</f>
        <v>#REF!</v>
      </c>
      <c r="G133" s="58" t="e">
        <f>VLOOKUP(C130,'after session 3'!$A$6:G$23,7,FALSE)</f>
        <v>#REF!</v>
      </c>
      <c r="H133" s="58" t="e">
        <f>VLOOKUP(D133,$G$9:$H$12,2,TRUE)</f>
        <v>#REF!</v>
      </c>
      <c r="I133" t="e">
        <f>IF(ISNA(H133),"&lt;td colspan=5&gt;&amp;nbsp;&lt;/td&gt;",CONCATENATE("&lt;td bgcolor='#",H133,"'&gt;",C133,"&lt;/td&gt;&lt;td bgcolor='#",H133,"'&gt;",D133,"&lt;/td&gt;&lt;td bgcolor='#",H133,"'&gt;",E133,"&lt;/td&gt;&lt;td bgcolor='#",H133,"'&gt;",F133,"&lt;/td&gt;&lt;td bgcolor='#",H133,"'&gt;",TEXT(G133,"#0.0"),"&lt;/td&gt;"))</f>
        <v>#REF!</v>
      </c>
    </row>
    <row r="134" spans="1:9" x14ac:dyDescent="0.2">
      <c r="B134" t="e">
        <f>VLOOKUP(C130,'after session 4'!$A$6:B$23,2,FALSE)</f>
        <v>#REF!</v>
      </c>
      <c r="C134" t="e">
        <f>VLOOKUP(C130,'after session 4'!$A$6:C$23,3,FALSE)</f>
        <v>#REF!</v>
      </c>
      <c r="D134" t="e">
        <f>VLOOKUP(C130,'after session 4'!$A$6:D$23,4,FALSE)</f>
        <v>#REF!</v>
      </c>
      <c r="E134" t="e">
        <f>VLOOKUP(C130,'after session 4'!$A$6:E$23,5,FALSE)</f>
        <v>#REF!</v>
      </c>
      <c r="F134" t="e">
        <f>VLOOKUP(C130,'after session 4'!$A$6:H$23,8,FALSE)</f>
        <v>#REF!</v>
      </c>
      <c r="G134" s="58" t="e">
        <f>VLOOKUP(C130,'after session 4'!$A$6:G$23,7,FALSE)</f>
        <v>#REF!</v>
      </c>
      <c r="H134" s="58" t="e">
        <f>VLOOKUP(D134,$G$9:$H$12,2,TRUE)</f>
        <v>#REF!</v>
      </c>
      <c r="I134" t="e">
        <f>IF(ISNA(H134),"&lt;td colspan=5&gt;&amp;nbsp;&lt;/td&gt;",CONCATENATE("&lt;td bgcolor='#",H134,"'&gt;",C134,"&lt;/td&gt;&lt;td bgcolor='#",H134,"'&gt;",D134,"&lt;/td&gt;&lt;td bgcolor='#",H134,"'&gt;",E134,"&lt;/td&gt;&lt;td bgcolor='#",H134,"'&gt;",F134,"&lt;/td&gt;&lt;td bgcolor='#",H134,"'&gt;",TEXT(G134,"#0.0"),"&lt;/td&gt;"))</f>
        <v>#REF!</v>
      </c>
    </row>
    <row r="135" spans="1:9" x14ac:dyDescent="0.2">
      <c r="B135" t="e">
        <f>VLOOKUP(C130,'after session 4'!$A$6:B$23,2,FALSE)</f>
        <v>#REF!</v>
      </c>
      <c r="C135" t="s">
        <v>98</v>
      </c>
      <c r="D135" t="s">
        <v>98</v>
      </c>
      <c r="E135" t="s">
        <v>98</v>
      </c>
      <c r="F135" t="e">
        <f>VLOOKUP(C130,'after session 4'!$A$6:O$23,11,FALSE)</f>
        <v>#REF!</v>
      </c>
      <c r="G135" s="65" t="e">
        <f>VLOOKUP(C130,'after session 4'!$A$6:N$23,10,FALSE)</f>
        <v>#REF!</v>
      </c>
      <c r="I135" t="e">
        <f>CONCATENATE("&lt;th&gt;",TEXT(F135,"#"),"&lt;/th&gt;&lt;th&gt;",TEXT(G135,"#0.00"),"&lt;/th&gt;&lt;/tr&gt;")</f>
        <v>#REF!</v>
      </c>
    </row>
    <row r="136" spans="1:9" x14ac:dyDescent="0.2">
      <c r="A136">
        <f>1+A130</f>
        <v>21</v>
      </c>
      <c r="B136" t="e">
        <f>VLOOKUP(C136,'after session 1'!$A$6:B$23,2,FALSE)</f>
        <v>#REF!</v>
      </c>
      <c r="C136" t="e">
        <f>result!#REF!</f>
        <v>#REF!</v>
      </c>
      <c r="I136" t="e">
        <f>IF(ISNA(B136),"&lt;/table&gt;",CONCATENATE("&lt;tr&gt;&lt;td&gt;",SUBSTITUTE(B136," ","&amp;nbsp;"),"&lt;/td&gt;"))</f>
        <v>#REF!</v>
      </c>
    </row>
    <row r="137" spans="1:9" x14ac:dyDescent="0.2">
      <c r="B137" t="e">
        <f>VLOOKUP(C136,'after session 1'!$A$6:B$23,2,FALSE)</f>
        <v>#REF!</v>
      </c>
      <c r="C137" t="e">
        <f>VLOOKUP(C136,'after session 1'!$A$6:C$23,3,FALSE)</f>
        <v>#REF!</v>
      </c>
      <c r="D137" t="e">
        <f>VLOOKUP(C136,'after session 1'!$A$6:D$23,4,FALSE)</f>
        <v>#REF!</v>
      </c>
      <c r="E137" t="e">
        <f>VLOOKUP(C136,'after session 1'!$A$6:E$23,5,FALSE)</f>
        <v>#REF!</v>
      </c>
      <c r="F137" t="e">
        <f>VLOOKUP(C136,'after session 1'!$A$6:H$23,8,FALSE)</f>
        <v>#REF!</v>
      </c>
      <c r="G137" s="58" t="e">
        <f>VLOOKUP(C136,'after session 1'!$A$6:G$23,7,FALSE)</f>
        <v>#REF!</v>
      </c>
      <c r="H137" s="58" t="e">
        <f>VLOOKUP(D137,$G$9:$H$12,2,TRUE)</f>
        <v>#REF!</v>
      </c>
      <c r="I137" t="e">
        <f>IF(ISNA(H137),"&lt;td colspan=5&gt;&amp;nbsp;&lt;/td&gt;",CONCATENATE("&lt;td bgcolor='#",H137,"'&gt;",C137,"&lt;/td&gt;&lt;td bgcolor='#",H137,"'&gt;",D137,"&lt;/td&gt;&lt;td bgcolor='#",H137,"'&gt;",E137,"&lt;/td&gt;&lt;td bgcolor='#",H137,"'&gt;",F137,"&lt;/td&gt;&lt;td bgcolor='#",H137,"'&gt;",TEXT(G137,"#0.0"),"&lt;/td&gt;"))</f>
        <v>#REF!</v>
      </c>
    </row>
    <row r="138" spans="1:9" x14ac:dyDescent="0.2">
      <c r="B138" t="e">
        <f>VLOOKUP(C136,'after session 2'!$A$6:B$23,2,FALSE)</f>
        <v>#REF!</v>
      </c>
      <c r="C138" t="e">
        <f>VLOOKUP(C136,'after session 2'!$A$6:C$23,3,FALSE)</f>
        <v>#REF!</v>
      </c>
      <c r="D138" t="e">
        <f>VLOOKUP(C136,'after session 2'!$A$6:D$23,4,FALSE)</f>
        <v>#REF!</v>
      </c>
      <c r="E138" t="e">
        <f>VLOOKUP(C136,'after session 2'!$A$6:E$23,5,FALSE)</f>
        <v>#REF!</v>
      </c>
      <c r="F138" t="e">
        <f>VLOOKUP(C136,'after session 2'!$A$6:H$23,8,FALSE)</f>
        <v>#REF!</v>
      </c>
      <c r="G138" s="58" t="e">
        <f>VLOOKUP(C136,'after session 2'!$A$6:G$23,7,FALSE)</f>
        <v>#REF!</v>
      </c>
      <c r="H138" s="58" t="e">
        <f>VLOOKUP(D138,$G$9:$H$12,2,TRUE)</f>
        <v>#REF!</v>
      </c>
      <c r="I138" t="e">
        <f>IF(ISNA(H138),"&lt;td colspan=5&gt;&amp;nbsp;&lt;/td&gt;",CONCATENATE("&lt;td bgcolor='#",H138,"'&gt;",C138,"&lt;/td&gt;&lt;td bgcolor='#",H138,"'&gt;",D138,"&lt;/td&gt;&lt;td bgcolor='#",H138,"'&gt;",E138,"&lt;/td&gt;&lt;td bgcolor='#",H138,"'&gt;",F138,"&lt;/td&gt;&lt;td bgcolor='#",H138,"'&gt;",TEXT(G138,"#0.0"),"&lt;/td&gt;"))</f>
        <v>#REF!</v>
      </c>
    </row>
    <row r="139" spans="1:9" x14ac:dyDescent="0.2">
      <c r="B139" t="e">
        <f>VLOOKUP(C136,'after session 3'!$A$6:B$23,2,FALSE)</f>
        <v>#REF!</v>
      </c>
      <c r="C139" t="e">
        <f>VLOOKUP(C136,'after session 3'!$A$6:C$23,3,FALSE)</f>
        <v>#REF!</v>
      </c>
      <c r="D139" t="e">
        <f>VLOOKUP(C136,'after session 3'!$A$6:D$23,4,FALSE)</f>
        <v>#REF!</v>
      </c>
      <c r="E139" t="e">
        <f>VLOOKUP(C136,'after session 3'!$A$6:E$23,5,FALSE)</f>
        <v>#REF!</v>
      </c>
      <c r="F139" t="e">
        <f>VLOOKUP(C136,'after session 3'!$A$6:H$23,8,FALSE)</f>
        <v>#REF!</v>
      </c>
      <c r="G139" s="58" t="e">
        <f>VLOOKUP(C136,'after session 3'!$A$6:G$23,7,FALSE)</f>
        <v>#REF!</v>
      </c>
      <c r="H139" s="58" t="e">
        <f>VLOOKUP(D139,$G$9:$H$12,2,TRUE)</f>
        <v>#REF!</v>
      </c>
      <c r="I139" t="e">
        <f>IF(ISNA(H139),"&lt;td colspan=5&gt;&amp;nbsp;&lt;/td&gt;",CONCATENATE("&lt;td bgcolor='#",H139,"'&gt;",C139,"&lt;/td&gt;&lt;td bgcolor='#",H139,"'&gt;",D139,"&lt;/td&gt;&lt;td bgcolor='#",H139,"'&gt;",E139,"&lt;/td&gt;&lt;td bgcolor='#",H139,"'&gt;",F139,"&lt;/td&gt;&lt;td bgcolor='#",H139,"'&gt;",TEXT(G139,"#0.0"),"&lt;/td&gt;"))</f>
        <v>#REF!</v>
      </c>
    </row>
    <row r="140" spans="1:9" x14ac:dyDescent="0.2">
      <c r="B140" t="e">
        <f>VLOOKUP(C136,'after session 4'!$A$6:B$23,2,FALSE)</f>
        <v>#REF!</v>
      </c>
      <c r="C140" t="e">
        <f>VLOOKUP(C136,'after session 4'!$A$6:C$23,3,FALSE)</f>
        <v>#REF!</v>
      </c>
      <c r="D140" t="e">
        <f>VLOOKUP(C136,'after session 4'!$A$6:D$23,4,FALSE)</f>
        <v>#REF!</v>
      </c>
      <c r="E140" t="e">
        <f>VLOOKUP(C136,'after session 4'!$A$6:E$23,5,FALSE)</f>
        <v>#REF!</v>
      </c>
      <c r="F140" t="e">
        <f>VLOOKUP(C136,'after session 4'!$A$6:H$23,8,FALSE)</f>
        <v>#REF!</v>
      </c>
      <c r="G140" s="58" t="e">
        <f>VLOOKUP(C136,'after session 4'!$A$6:G$23,7,FALSE)</f>
        <v>#REF!</v>
      </c>
      <c r="H140" s="58" t="e">
        <f>VLOOKUP(D140,$G$9:$H$12,2,TRUE)</f>
        <v>#REF!</v>
      </c>
      <c r="I140" t="e">
        <f>IF(ISNA(H140),"&lt;td colspan=5&gt;&amp;nbsp;&lt;/td&gt;",CONCATENATE("&lt;td bgcolor='#",H140,"'&gt;",C140,"&lt;/td&gt;&lt;td bgcolor='#",H140,"'&gt;",D140,"&lt;/td&gt;&lt;td bgcolor='#",H140,"'&gt;",E140,"&lt;/td&gt;&lt;td bgcolor='#",H140,"'&gt;",F140,"&lt;/td&gt;&lt;td bgcolor='#",H140,"'&gt;",TEXT(G140,"#0.0"),"&lt;/td&gt;"))</f>
        <v>#REF!</v>
      </c>
    </row>
    <row r="141" spans="1:9" x14ac:dyDescent="0.2">
      <c r="B141" t="e">
        <f>VLOOKUP(C136,'after session 4'!$A$6:B$23,2,FALSE)</f>
        <v>#REF!</v>
      </c>
      <c r="C141" t="s">
        <v>98</v>
      </c>
      <c r="D141" t="s">
        <v>98</v>
      </c>
      <c r="E141" t="s">
        <v>98</v>
      </c>
      <c r="F141" t="e">
        <f>VLOOKUP(C136,'after session 4'!$A$6:O$23,11,FALSE)</f>
        <v>#REF!</v>
      </c>
      <c r="G141" s="65" t="e">
        <f>VLOOKUP(C136,'after session 4'!$A$6:N$23,10,FALSE)</f>
        <v>#REF!</v>
      </c>
      <c r="I141" t="e">
        <f>CONCATENATE("&lt;th&gt;",TEXT(F141,"#"),"&lt;/th&gt;&lt;th&gt;",TEXT(G141,"#0.00"),"&lt;/th&gt;&lt;/tr&gt;")</f>
        <v>#REF!</v>
      </c>
    </row>
    <row r="142" spans="1:9" x14ac:dyDescent="0.2">
      <c r="A142">
        <f>1+A136</f>
        <v>22</v>
      </c>
      <c r="B142" t="e">
        <f>VLOOKUP(C142,'after session 1'!$A$6:B$23,2,FALSE)</f>
        <v>#REF!</v>
      </c>
      <c r="C142" t="e">
        <f>result!#REF!</f>
        <v>#REF!</v>
      </c>
      <c r="I142" t="e">
        <f>IF(ISNA(B142),"&lt;/table&gt;",CONCATENATE("&lt;tr&gt;&lt;td&gt;",SUBSTITUTE(B142," ","&amp;nbsp;"),"&lt;/td&gt;"))</f>
        <v>#REF!</v>
      </c>
    </row>
    <row r="143" spans="1:9" x14ac:dyDescent="0.2">
      <c r="B143" t="e">
        <f>VLOOKUP(C142,'after session 1'!$A$6:B$23,2,FALSE)</f>
        <v>#REF!</v>
      </c>
      <c r="C143" t="e">
        <f>VLOOKUP(C142,'after session 1'!$A$6:C$23,3,FALSE)</f>
        <v>#REF!</v>
      </c>
      <c r="D143" t="e">
        <f>VLOOKUP(C142,'after session 1'!$A$6:D$23,4,FALSE)</f>
        <v>#REF!</v>
      </c>
      <c r="E143" t="e">
        <f>VLOOKUP(C142,'after session 1'!$A$6:E$23,5,FALSE)</f>
        <v>#REF!</v>
      </c>
      <c r="F143" t="e">
        <f>VLOOKUP(C142,'after session 1'!$A$6:H$23,8,FALSE)</f>
        <v>#REF!</v>
      </c>
      <c r="G143" s="58" t="e">
        <f>VLOOKUP(C142,'after session 1'!$A$6:G$23,7,FALSE)</f>
        <v>#REF!</v>
      </c>
      <c r="H143" s="58" t="e">
        <f>VLOOKUP(D143,$G$9:$H$12,2,TRUE)</f>
        <v>#REF!</v>
      </c>
      <c r="I143" t="e">
        <f>IF(ISNA(H143),"&lt;td colspan=5&gt;&amp;nbsp;&lt;/td&gt;",CONCATENATE("&lt;td bgcolor='#",H143,"'&gt;",C143,"&lt;/td&gt;&lt;td bgcolor='#",H143,"'&gt;",D143,"&lt;/td&gt;&lt;td bgcolor='#",H143,"'&gt;",E143,"&lt;/td&gt;&lt;td bgcolor='#",H143,"'&gt;",F143,"&lt;/td&gt;&lt;td bgcolor='#",H143,"'&gt;",TEXT(G143,"#0.0"),"&lt;/td&gt;"))</f>
        <v>#REF!</v>
      </c>
    </row>
    <row r="144" spans="1:9" x14ac:dyDescent="0.2">
      <c r="B144" t="e">
        <f>VLOOKUP(C142,'after session 2'!$A$6:B$23,2,FALSE)</f>
        <v>#REF!</v>
      </c>
      <c r="C144" t="e">
        <f>VLOOKUP(C142,'after session 2'!$A$6:C$23,3,FALSE)</f>
        <v>#REF!</v>
      </c>
      <c r="D144" t="e">
        <f>VLOOKUP(C142,'after session 2'!$A$6:D$23,4,FALSE)</f>
        <v>#REF!</v>
      </c>
      <c r="E144" t="e">
        <f>VLOOKUP(C142,'after session 2'!$A$6:E$23,5,FALSE)</f>
        <v>#REF!</v>
      </c>
      <c r="F144" t="e">
        <f>VLOOKUP(C142,'after session 2'!$A$6:H$23,8,FALSE)</f>
        <v>#REF!</v>
      </c>
      <c r="G144" s="58" t="e">
        <f>VLOOKUP(C142,'after session 2'!$A$6:G$23,7,FALSE)</f>
        <v>#REF!</v>
      </c>
      <c r="H144" s="58" t="e">
        <f>VLOOKUP(D144,$G$9:$H$12,2,TRUE)</f>
        <v>#REF!</v>
      </c>
      <c r="I144" t="e">
        <f>IF(ISNA(H144),"&lt;td colspan=5&gt;&amp;nbsp;&lt;/td&gt;",CONCATENATE("&lt;td bgcolor='#",H144,"'&gt;",C144,"&lt;/td&gt;&lt;td bgcolor='#",H144,"'&gt;",D144,"&lt;/td&gt;&lt;td bgcolor='#",H144,"'&gt;",E144,"&lt;/td&gt;&lt;td bgcolor='#",H144,"'&gt;",F144,"&lt;/td&gt;&lt;td bgcolor='#",H144,"'&gt;",TEXT(G144,"#0.0"),"&lt;/td&gt;"))</f>
        <v>#REF!</v>
      </c>
    </row>
    <row r="145" spans="1:9" x14ac:dyDescent="0.2">
      <c r="B145" t="e">
        <f>VLOOKUP(C142,'after session 3'!$A$6:B$23,2,FALSE)</f>
        <v>#REF!</v>
      </c>
      <c r="C145" t="e">
        <f>VLOOKUP(C142,'after session 3'!$A$6:C$23,3,FALSE)</f>
        <v>#REF!</v>
      </c>
      <c r="D145" t="e">
        <f>VLOOKUP(C142,'after session 3'!$A$6:D$23,4,FALSE)</f>
        <v>#REF!</v>
      </c>
      <c r="E145" t="e">
        <f>VLOOKUP(C142,'after session 3'!$A$6:E$23,5,FALSE)</f>
        <v>#REF!</v>
      </c>
      <c r="F145" t="e">
        <f>VLOOKUP(C142,'after session 3'!$A$6:H$23,8,FALSE)</f>
        <v>#REF!</v>
      </c>
      <c r="G145" s="58" t="e">
        <f>VLOOKUP(C142,'after session 3'!$A$6:G$23,7,FALSE)</f>
        <v>#REF!</v>
      </c>
      <c r="H145" s="58" t="e">
        <f>VLOOKUP(D145,$G$9:$H$12,2,TRUE)</f>
        <v>#REF!</v>
      </c>
      <c r="I145" t="e">
        <f>IF(ISNA(H145),"&lt;td colspan=5&gt;&amp;nbsp;&lt;/td&gt;",CONCATENATE("&lt;td bgcolor='#",H145,"'&gt;",C145,"&lt;/td&gt;&lt;td bgcolor='#",H145,"'&gt;",D145,"&lt;/td&gt;&lt;td bgcolor='#",H145,"'&gt;",E145,"&lt;/td&gt;&lt;td bgcolor='#",H145,"'&gt;",F145,"&lt;/td&gt;&lt;td bgcolor='#",H145,"'&gt;",TEXT(G145,"#0.0"),"&lt;/td&gt;"))</f>
        <v>#REF!</v>
      </c>
    </row>
    <row r="146" spans="1:9" x14ac:dyDescent="0.2">
      <c r="B146" t="e">
        <f>VLOOKUP(C142,'after session 4'!$A$6:B$23,2,FALSE)</f>
        <v>#REF!</v>
      </c>
      <c r="C146" t="e">
        <f>VLOOKUP(C142,'after session 4'!$A$6:C$23,3,FALSE)</f>
        <v>#REF!</v>
      </c>
      <c r="D146" t="e">
        <f>VLOOKUP(C142,'after session 4'!$A$6:D$23,4,FALSE)</f>
        <v>#REF!</v>
      </c>
      <c r="E146" t="e">
        <f>VLOOKUP(C142,'after session 4'!$A$6:E$23,5,FALSE)</f>
        <v>#REF!</v>
      </c>
      <c r="F146" t="e">
        <f>VLOOKUP(C142,'after session 4'!$A$6:H$23,8,FALSE)</f>
        <v>#REF!</v>
      </c>
      <c r="G146" s="58" t="e">
        <f>VLOOKUP(C142,'after session 4'!$A$6:G$23,7,FALSE)</f>
        <v>#REF!</v>
      </c>
      <c r="H146" s="58" t="e">
        <f>VLOOKUP(D146,$G$9:$H$12,2,TRUE)</f>
        <v>#REF!</v>
      </c>
      <c r="I146" t="e">
        <f>IF(ISNA(H146),"&lt;td colspan=5&gt;&amp;nbsp;&lt;/td&gt;",CONCATENATE("&lt;td bgcolor='#",H146,"'&gt;",C146,"&lt;/td&gt;&lt;td bgcolor='#",H146,"'&gt;",D146,"&lt;/td&gt;&lt;td bgcolor='#",H146,"'&gt;",E146,"&lt;/td&gt;&lt;td bgcolor='#",H146,"'&gt;",F146,"&lt;/td&gt;&lt;td bgcolor='#",H146,"'&gt;",TEXT(G146,"#0.0"),"&lt;/td&gt;"))</f>
        <v>#REF!</v>
      </c>
    </row>
    <row r="147" spans="1:9" x14ac:dyDescent="0.2">
      <c r="B147" t="e">
        <f>VLOOKUP(C142,'after session 4'!$A$6:B$23,2,FALSE)</f>
        <v>#REF!</v>
      </c>
      <c r="C147" t="s">
        <v>98</v>
      </c>
      <c r="D147" t="s">
        <v>98</v>
      </c>
      <c r="E147" t="s">
        <v>98</v>
      </c>
      <c r="F147" t="e">
        <f>VLOOKUP(C142,'after session 4'!$A$6:O$23,11,FALSE)</f>
        <v>#REF!</v>
      </c>
      <c r="G147" s="65" t="e">
        <f>VLOOKUP(C142,'after session 4'!$A$6:N$23,10,FALSE)</f>
        <v>#REF!</v>
      </c>
      <c r="I147" t="e">
        <f>CONCATENATE("&lt;th&gt;",TEXT(F147,"#"),"&lt;/th&gt;&lt;th&gt;",TEXT(G147,"#0.00"),"&lt;/th&gt;&lt;/tr&gt;")</f>
        <v>#REF!</v>
      </c>
    </row>
    <row r="148" spans="1:9" x14ac:dyDescent="0.2">
      <c r="A148">
        <f>1+A142</f>
        <v>23</v>
      </c>
      <c r="B148" t="e">
        <f>VLOOKUP(C148,'after session 1'!$A$6:B$23,2,FALSE)</f>
        <v>#REF!</v>
      </c>
      <c r="C148" t="e">
        <f>result!#REF!</f>
        <v>#REF!</v>
      </c>
      <c r="I148" t="e">
        <f>IF(ISNA(B148),"&lt;/table&gt;",CONCATENATE("&lt;tr&gt;&lt;td&gt;",SUBSTITUTE(B148," ","&amp;nbsp;"),"&lt;/td&gt;"))</f>
        <v>#REF!</v>
      </c>
    </row>
    <row r="149" spans="1:9" x14ac:dyDescent="0.2">
      <c r="B149" t="e">
        <f>VLOOKUP(C148,'after session 1'!$A$6:B$23,2,FALSE)</f>
        <v>#REF!</v>
      </c>
      <c r="C149" t="e">
        <f>VLOOKUP(C148,'after session 1'!$A$6:C$23,3,FALSE)</f>
        <v>#REF!</v>
      </c>
      <c r="D149" t="e">
        <f>VLOOKUP(C148,'after session 1'!$A$6:D$23,4,FALSE)</f>
        <v>#REF!</v>
      </c>
      <c r="E149" t="e">
        <f>VLOOKUP(C148,'after session 1'!$A$6:E$23,5,FALSE)</f>
        <v>#REF!</v>
      </c>
      <c r="F149" t="e">
        <f>VLOOKUP(C148,'after session 1'!$A$6:H$23,8,FALSE)</f>
        <v>#REF!</v>
      </c>
      <c r="G149" s="58" t="e">
        <f>VLOOKUP(C148,'after session 1'!$A$6:G$23,7,FALSE)</f>
        <v>#REF!</v>
      </c>
      <c r="H149" s="58" t="e">
        <f>VLOOKUP(D149,$G$9:$H$12,2,TRUE)</f>
        <v>#REF!</v>
      </c>
      <c r="I149" t="e">
        <f>IF(ISNA(H149),"&lt;td colspan=5&gt;&amp;nbsp;&lt;/td&gt;",CONCATENATE("&lt;td bgcolor='#",H149,"'&gt;",C149,"&lt;/td&gt;&lt;td bgcolor='#",H149,"'&gt;",D149,"&lt;/td&gt;&lt;td bgcolor='#",H149,"'&gt;",E149,"&lt;/td&gt;&lt;td bgcolor='#",H149,"'&gt;",F149,"&lt;/td&gt;&lt;td bgcolor='#",H149,"'&gt;",TEXT(G149,"#0.0"),"&lt;/td&gt;"))</f>
        <v>#REF!</v>
      </c>
    </row>
    <row r="150" spans="1:9" x14ac:dyDescent="0.2">
      <c r="B150" t="e">
        <f>VLOOKUP(C148,'after session 2'!$A$6:B$23,2,FALSE)</f>
        <v>#REF!</v>
      </c>
      <c r="C150" t="e">
        <f>VLOOKUP(C148,'after session 2'!$A$6:C$23,3,FALSE)</f>
        <v>#REF!</v>
      </c>
      <c r="D150" t="e">
        <f>VLOOKUP(C148,'after session 2'!$A$6:D$23,4,FALSE)</f>
        <v>#REF!</v>
      </c>
      <c r="E150" t="e">
        <f>VLOOKUP(C148,'after session 2'!$A$6:E$23,5,FALSE)</f>
        <v>#REF!</v>
      </c>
      <c r="F150" t="e">
        <f>VLOOKUP(C148,'after session 2'!$A$6:H$23,8,FALSE)</f>
        <v>#REF!</v>
      </c>
      <c r="G150" s="58" t="e">
        <f>VLOOKUP(C148,'after session 2'!$A$6:G$23,7,FALSE)</f>
        <v>#REF!</v>
      </c>
      <c r="H150" s="58" t="e">
        <f>VLOOKUP(D150,$G$9:$H$12,2,TRUE)</f>
        <v>#REF!</v>
      </c>
      <c r="I150" t="e">
        <f>IF(ISNA(H150),"&lt;td colspan=5&gt;&amp;nbsp;&lt;/td&gt;",CONCATENATE("&lt;td bgcolor='#",H150,"'&gt;",C150,"&lt;/td&gt;&lt;td bgcolor='#",H150,"'&gt;",D150,"&lt;/td&gt;&lt;td bgcolor='#",H150,"'&gt;",E150,"&lt;/td&gt;&lt;td bgcolor='#",H150,"'&gt;",F150,"&lt;/td&gt;&lt;td bgcolor='#",H150,"'&gt;",TEXT(G150,"#0.0"),"&lt;/td&gt;"))</f>
        <v>#REF!</v>
      </c>
    </row>
    <row r="151" spans="1:9" x14ac:dyDescent="0.2">
      <c r="B151" t="e">
        <f>VLOOKUP(C148,'after session 3'!$A$6:B$23,2,FALSE)</f>
        <v>#REF!</v>
      </c>
      <c r="C151" t="e">
        <f>VLOOKUP(C148,'after session 3'!$A$6:C$23,3,FALSE)</f>
        <v>#REF!</v>
      </c>
      <c r="D151" t="e">
        <f>VLOOKUP(C148,'after session 3'!$A$6:D$23,4,FALSE)</f>
        <v>#REF!</v>
      </c>
      <c r="E151" t="e">
        <f>VLOOKUP(C148,'after session 3'!$A$6:E$23,5,FALSE)</f>
        <v>#REF!</v>
      </c>
      <c r="F151" t="e">
        <f>VLOOKUP(C148,'after session 3'!$A$6:H$23,8,FALSE)</f>
        <v>#REF!</v>
      </c>
      <c r="G151" s="58" t="e">
        <f>VLOOKUP(C148,'after session 3'!$A$6:G$23,7,FALSE)</f>
        <v>#REF!</v>
      </c>
      <c r="H151" s="58" t="e">
        <f>VLOOKUP(D151,$G$9:$H$12,2,TRUE)</f>
        <v>#REF!</v>
      </c>
      <c r="I151" t="e">
        <f>IF(ISNA(H151),"&lt;td colspan=5&gt;&amp;nbsp;&lt;/td&gt;",CONCATENATE("&lt;td bgcolor='#",H151,"'&gt;",C151,"&lt;/td&gt;&lt;td bgcolor='#",H151,"'&gt;",D151,"&lt;/td&gt;&lt;td bgcolor='#",H151,"'&gt;",E151,"&lt;/td&gt;&lt;td bgcolor='#",H151,"'&gt;",F151,"&lt;/td&gt;&lt;td bgcolor='#",H151,"'&gt;",TEXT(G151,"#0.0"),"&lt;/td&gt;"))</f>
        <v>#REF!</v>
      </c>
    </row>
    <row r="152" spans="1:9" x14ac:dyDescent="0.2">
      <c r="B152" t="e">
        <f>VLOOKUP(C148,'after session 4'!$A$6:B$23,2,FALSE)</f>
        <v>#REF!</v>
      </c>
      <c r="C152" t="e">
        <f>VLOOKUP(C148,'after session 4'!$A$6:C$23,3,FALSE)</f>
        <v>#REF!</v>
      </c>
      <c r="D152" t="e">
        <f>VLOOKUP(C148,'after session 4'!$A$6:D$23,4,FALSE)</f>
        <v>#REF!</v>
      </c>
      <c r="E152" t="e">
        <f>VLOOKUP(C148,'after session 4'!$A$6:E$23,5,FALSE)</f>
        <v>#REF!</v>
      </c>
      <c r="F152" t="e">
        <f>VLOOKUP(C148,'after session 4'!$A$6:H$23,8,FALSE)</f>
        <v>#REF!</v>
      </c>
      <c r="G152" s="58" t="e">
        <f>VLOOKUP(C148,'after session 4'!$A$6:G$23,7,FALSE)</f>
        <v>#REF!</v>
      </c>
      <c r="H152" s="58" t="e">
        <f>VLOOKUP(D152,$G$9:$H$12,2,TRUE)</f>
        <v>#REF!</v>
      </c>
      <c r="I152" t="e">
        <f>IF(ISNA(H152),"&lt;td colspan=5&gt;&amp;nbsp;&lt;/td&gt;",CONCATENATE("&lt;td bgcolor='#",H152,"'&gt;",C152,"&lt;/td&gt;&lt;td bgcolor='#",H152,"'&gt;",D152,"&lt;/td&gt;&lt;td bgcolor='#",H152,"'&gt;",E152,"&lt;/td&gt;&lt;td bgcolor='#",H152,"'&gt;",F152,"&lt;/td&gt;&lt;td bgcolor='#",H152,"'&gt;",TEXT(G152,"#0.0"),"&lt;/td&gt;"))</f>
        <v>#REF!</v>
      </c>
    </row>
    <row r="153" spans="1:9" x14ac:dyDescent="0.2">
      <c r="B153" t="e">
        <f>VLOOKUP(C148,'after session 4'!$A$6:B$23,2,FALSE)</f>
        <v>#REF!</v>
      </c>
      <c r="C153" t="s">
        <v>98</v>
      </c>
      <c r="D153" t="s">
        <v>98</v>
      </c>
      <c r="E153" t="s">
        <v>98</v>
      </c>
      <c r="F153" t="e">
        <f>VLOOKUP(C148,'after session 4'!$A$6:O$23,11,FALSE)</f>
        <v>#REF!</v>
      </c>
      <c r="G153" s="65" t="e">
        <f>VLOOKUP(C148,'after session 4'!$A$6:N$23,10,FALSE)</f>
        <v>#REF!</v>
      </c>
      <c r="I153" t="e">
        <f>CONCATENATE("&lt;th&gt;",TEXT(F153,"#"),"&lt;/th&gt;&lt;th&gt;",TEXT(G153,"#0.00"),"&lt;/th&gt;&lt;/tr&gt;")</f>
        <v>#REF!</v>
      </c>
    </row>
    <row r="154" spans="1:9" x14ac:dyDescent="0.2">
      <c r="A154">
        <f>1+A148</f>
        <v>24</v>
      </c>
      <c r="B154" t="e">
        <f>VLOOKUP(C154,'after session 1'!$A$6:B$23,2,FALSE)</f>
        <v>#REF!</v>
      </c>
      <c r="C154" t="e">
        <f>result!#REF!</f>
        <v>#REF!</v>
      </c>
      <c r="I154" t="e">
        <f>IF(ISNA(B154),"&lt;/table&gt;",CONCATENATE("&lt;tr&gt;&lt;td&gt;",SUBSTITUTE(B154," ","&amp;nbsp;"),"&lt;/td&gt;"))</f>
        <v>#REF!</v>
      </c>
    </row>
    <row r="155" spans="1:9" x14ac:dyDescent="0.2">
      <c r="B155" t="e">
        <f>VLOOKUP(C154,'after session 1'!$A$6:B$23,2,FALSE)</f>
        <v>#REF!</v>
      </c>
      <c r="C155" t="e">
        <f>VLOOKUP(C154,'after session 1'!$A$6:C$23,3,FALSE)</f>
        <v>#REF!</v>
      </c>
      <c r="D155" t="e">
        <f>VLOOKUP(C154,'after session 1'!$A$6:D$23,4,FALSE)</f>
        <v>#REF!</v>
      </c>
      <c r="E155" t="e">
        <f>VLOOKUP(C154,'after session 1'!$A$6:E$23,5,FALSE)</f>
        <v>#REF!</v>
      </c>
      <c r="F155" t="e">
        <f>VLOOKUP(C154,'after session 1'!$A$6:H$23,8,FALSE)</f>
        <v>#REF!</v>
      </c>
      <c r="G155" s="58" t="e">
        <f>VLOOKUP(C154,'after session 1'!$A$6:G$23,7,FALSE)</f>
        <v>#REF!</v>
      </c>
      <c r="H155" s="58" t="e">
        <f>VLOOKUP(D155,$G$9:$H$12,2,TRUE)</f>
        <v>#REF!</v>
      </c>
      <c r="I155" t="e">
        <f>IF(ISNA(H155),"&lt;td colspan=5&gt;&amp;nbsp;&lt;/td&gt;",CONCATENATE("&lt;td bgcolor='#",H155,"'&gt;",C155,"&lt;/td&gt;&lt;td bgcolor='#",H155,"'&gt;",D155,"&lt;/td&gt;&lt;td bgcolor='#",H155,"'&gt;",E155,"&lt;/td&gt;&lt;td bgcolor='#",H155,"'&gt;",F155,"&lt;/td&gt;&lt;td bgcolor='#",H155,"'&gt;",TEXT(G155,"#0.0"),"&lt;/td&gt;"))</f>
        <v>#REF!</v>
      </c>
    </row>
    <row r="156" spans="1:9" x14ac:dyDescent="0.2">
      <c r="B156" t="e">
        <f>VLOOKUP(C154,'after session 2'!$A$6:B$23,2,FALSE)</f>
        <v>#REF!</v>
      </c>
      <c r="C156" t="e">
        <f>VLOOKUP(C154,'after session 2'!$A$6:C$23,3,FALSE)</f>
        <v>#REF!</v>
      </c>
      <c r="D156" t="e">
        <f>VLOOKUP(C154,'after session 2'!$A$6:D$23,4,FALSE)</f>
        <v>#REF!</v>
      </c>
      <c r="E156" t="e">
        <f>VLOOKUP(C154,'after session 2'!$A$6:E$23,5,FALSE)</f>
        <v>#REF!</v>
      </c>
      <c r="F156" t="e">
        <f>VLOOKUP(C154,'after session 2'!$A$6:H$23,8,FALSE)</f>
        <v>#REF!</v>
      </c>
      <c r="G156" s="58" t="e">
        <f>VLOOKUP(C154,'after session 2'!$A$6:G$23,7,FALSE)</f>
        <v>#REF!</v>
      </c>
      <c r="H156" s="58" t="e">
        <f>VLOOKUP(D156,$G$9:$H$12,2,TRUE)</f>
        <v>#REF!</v>
      </c>
      <c r="I156" t="e">
        <f>IF(ISNA(H156),"&lt;td colspan=5&gt;&amp;nbsp;&lt;/td&gt;",CONCATENATE("&lt;td bgcolor='#",H156,"'&gt;",C156,"&lt;/td&gt;&lt;td bgcolor='#",H156,"'&gt;",D156,"&lt;/td&gt;&lt;td bgcolor='#",H156,"'&gt;",E156,"&lt;/td&gt;&lt;td bgcolor='#",H156,"'&gt;",F156,"&lt;/td&gt;&lt;td bgcolor='#",H156,"'&gt;",TEXT(G156,"#0.0"),"&lt;/td&gt;"))</f>
        <v>#REF!</v>
      </c>
    </row>
    <row r="157" spans="1:9" x14ac:dyDescent="0.2">
      <c r="B157" t="e">
        <f>VLOOKUP(C154,'after session 3'!$A$6:B$23,2,FALSE)</f>
        <v>#REF!</v>
      </c>
      <c r="C157" t="e">
        <f>VLOOKUP(C154,'after session 3'!$A$6:C$23,3,FALSE)</f>
        <v>#REF!</v>
      </c>
      <c r="D157" t="e">
        <f>VLOOKUP(C154,'after session 3'!$A$6:D$23,4,FALSE)</f>
        <v>#REF!</v>
      </c>
      <c r="E157" t="e">
        <f>VLOOKUP(C154,'after session 3'!$A$6:E$23,5,FALSE)</f>
        <v>#REF!</v>
      </c>
      <c r="F157" t="e">
        <f>VLOOKUP(C154,'after session 3'!$A$6:H$23,8,FALSE)</f>
        <v>#REF!</v>
      </c>
      <c r="G157" s="58" t="e">
        <f>VLOOKUP(C154,'after session 3'!$A$6:G$23,7,FALSE)</f>
        <v>#REF!</v>
      </c>
      <c r="H157" s="58" t="e">
        <f>VLOOKUP(D157,$G$9:$H$12,2,TRUE)</f>
        <v>#REF!</v>
      </c>
      <c r="I157" t="e">
        <f>IF(ISNA(H157),"&lt;td colspan=5&gt;&amp;nbsp;&lt;/td&gt;",CONCATENATE("&lt;td bgcolor='#",H157,"'&gt;",C157,"&lt;/td&gt;&lt;td bgcolor='#",H157,"'&gt;",D157,"&lt;/td&gt;&lt;td bgcolor='#",H157,"'&gt;",E157,"&lt;/td&gt;&lt;td bgcolor='#",H157,"'&gt;",F157,"&lt;/td&gt;&lt;td bgcolor='#",H157,"'&gt;",TEXT(G157,"#0.0"),"&lt;/td&gt;"))</f>
        <v>#REF!</v>
      </c>
    </row>
    <row r="158" spans="1:9" x14ac:dyDescent="0.2">
      <c r="B158" t="e">
        <f>VLOOKUP(C154,'after session 4'!$A$6:B$23,2,FALSE)</f>
        <v>#REF!</v>
      </c>
      <c r="C158" t="e">
        <f>VLOOKUP(C154,'after session 4'!$A$6:C$23,3,FALSE)</f>
        <v>#REF!</v>
      </c>
      <c r="D158" t="e">
        <f>VLOOKUP(C154,'after session 4'!$A$6:D$23,4,FALSE)</f>
        <v>#REF!</v>
      </c>
      <c r="E158" t="e">
        <f>VLOOKUP(C154,'after session 4'!$A$6:E$23,5,FALSE)</f>
        <v>#REF!</v>
      </c>
      <c r="F158" t="e">
        <f>VLOOKUP(C154,'after session 4'!$A$6:H$23,8,FALSE)</f>
        <v>#REF!</v>
      </c>
      <c r="G158" s="58" t="e">
        <f>VLOOKUP(C154,'after session 4'!$A$6:G$23,7,FALSE)</f>
        <v>#REF!</v>
      </c>
      <c r="H158" s="58" t="e">
        <f>VLOOKUP(D158,$G$9:$H$12,2,TRUE)</f>
        <v>#REF!</v>
      </c>
      <c r="I158" t="e">
        <f>IF(ISNA(H158),"&lt;td colspan=5&gt;&amp;nbsp;&lt;/td&gt;",CONCATENATE("&lt;td bgcolor='#",H158,"'&gt;",C158,"&lt;/td&gt;&lt;td bgcolor='#",H158,"'&gt;",D158,"&lt;/td&gt;&lt;td bgcolor='#",H158,"'&gt;",E158,"&lt;/td&gt;&lt;td bgcolor='#",H158,"'&gt;",F158,"&lt;/td&gt;&lt;td bgcolor='#",H158,"'&gt;",TEXT(G158,"#0.0"),"&lt;/td&gt;"))</f>
        <v>#REF!</v>
      </c>
    </row>
    <row r="159" spans="1:9" x14ac:dyDescent="0.2">
      <c r="B159" t="e">
        <f>VLOOKUP(C154,'after session 4'!$A$6:B$23,2,FALSE)</f>
        <v>#REF!</v>
      </c>
      <c r="C159" t="s">
        <v>98</v>
      </c>
      <c r="D159" t="s">
        <v>98</v>
      </c>
      <c r="E159" t="s">
        <v>98</v>
      </c>
      <c r="F159" t="e">
        <f>VLOOKUP(C154,'after session 4'!$A$6:O$23,11,FALSE)</f>
        <v>#REF!</v>
      </c>
      <c r="G159" s="65" t="e">
        <f>VLOOKUP(C154,'after session 4'!$A$6:N$23,10,FALSE)</f>
        <v>#REF!</v>
      </c>
      <c r="I159" t="e">
        <f>CONCATENATE("&lt;th&gt;",TEXT(F159,"#"),"&lt;/th&gt;&lt;th&gt;",TEXT(G159,"#0.00"),"&lt;/th&gt;&lt;/tr&gt;")</f>
        <v>#REF!</v>
      </c>
    </row>
    <row r="160" spans="1:9" x14ac:dyDescent="0.2">
      <c r="A160">
        <f>1+A154</f>
        <v>25</v>
      </c>
      <c r="B160" t="e">
        <f>VLOOKUP(C160,'after session 1'!$A$6:B$23,2,FALSE)</f>
        <v>#REF!</v>
      </c>
      <c r="C160" t="e">
        <f>result!#REF!</f>
        <v>#REF!</v>
      </c>
      <c r="I160" t="e">
        <f>IF(ISNA(B160),"&lt;/table&gt;",CONCATENATE("&lt;tr&gt;&lt;td&gt;",SUBSTITUTE(B160," ","&amp;nbsp;"),"&lt;/td&gt;"))</f>
        <v>#REF!</v>
      </c>
    </row>
    <row r="161" spans="1:9" x14ac:dyDescent="0.2">
      <c r="B161" t="e">
        <f>VLOOKUP(C160,'after session 1'!$A$6:B$23,2,FALSE)</f>
        <v>#REF!</v>
      </c>
      <c r="C161" t="e">
        <f>VLOOKUP(C160,'after session 1'!$A$6:C$23,3,FALSE)</f>
        <v>#REF!</v>
      </c>
      <c r="D161" t="e">
        <f>VLOOKUP(C160,'after session 1'!$A$6:D$23,4,FALSE)</f>
        <v>#REF!</v>
      </c>
      <c r="E161" t="e">
        <f>VLOOKUP(C160,'after session 1'!$A$6:E$23,5,FALSE)</f>
        <v>#REF!</v>
      </c>
      <c r="F161" t="e">
        <f>VLOOKUP(C160,'after session 1'!$A$6:H$23,8,FALSE)</f>
        <v>#REF!</v>
      </c>
      <c r="G161" s="58" t="e">
        <f>VLOOKUP(C160,'after session 1'!$A$6:G$23,7,FALSE)</f>
        <v>#REF!</v>
      </c>
      <c r="H161" s="58" t="e">
        <f>VLOOKUP(D161,$G$9:$H$12,2,TRUE)</f>
        <v>#REF!</v>
      </c>
      <c r="I161" t="e">
        <f>IF(ISNA(H161),"&lt;td colspan=5&gt;&amp;nbsp;&lt;/td&gt;",CONCATENATE("&lt;td bgcolor='#",H161,"'&gt;",C161,"&lt;/td&gt;&lt;td bgcolor='#",H161,"'&gt;",D161,"&lt;/td&gt;&lt;td bgcolor='#",H161,"'&gt;",E161,"&lt;/td&gt;&lt;td bgcolor='#",H161,"'&gt;",F161,"&lt;/td&gt;&lt;td bgcolor='#",H161,"'&gt;",TEXT(G161,"#0.0"),"&lt;/td&gt;"))</f>
        <v>#REF!</v>
      </c>
    </row>
    <row r="162" spans="1:9" x14ac:dyDescent="0.2">
      <c r="B162" t="e">
        <f>VLOOKUP(C160,'after session 2'!$A$6:B$23,2,FALSE)</f>
        <v>#REF!</v>
      </c>
      <c r="C162" t="e">
        <f>VLOOKUP(C160,'after session 2'!$A$6:C$23,3,FALSE)</f>
        <v>#REF!</v>
      </c>
      <c r="D162" t="e">
        <f>VLOOKUP(C160,'after session 2'!$A$6:D$23,4,FALSE)</f>
        <v>#REF!</v>
      </c>
      <c r="E162" t="e">
        <f>VLOOKUP(C160,'after session 2'!$A$6:E$23,5,FALSE)</f>
        <v>#REF!</v>
      </c>
      <c r="F162" t="e">
        <f>VLOOKUP(C160,'after session 2'!$A$6:H$23,8,FALSE)</f>
        <v>#REF!</v>
      </c>
      <c r="G162" s="58" t="e">
        <f>VLOOKUP(C160,'after session 2'!$A$6:G$23,7,FALSE)</f>
        <v>#REF!</v>
      </c>
      <c r="H162" s="58" t="e">
        <f>VLOOKUP(D162,$G$9:$H$12,2,TRUE)</f>
        <v>#REF!</v>
      </c>
      <c r="I162" t="e">
        <f>IF(ISNA(H162),"&lt;td colspan=5&gt;&amp;nbsp;&lt;/td&gt;",CONCATENATE("&lt;td bgcolor='#",H162,"'&gt;",C162,"&lt;/td&gt;&lt;td bgcolor='#",H162,"'&gt;",D162,"&lt;/td&gt;&lt;td bgcolor='#",H162,"'&gt;",E162,"&lt;/td&gt;&lt;td bgcolor='#",H162,"'&gt;",F162,"&lt;/td&gt;&lt;td bgcolor='#",H162,"'&gt;",TEXT(G162,"#0.0"),"&lt;/td&gt;"))</f>
        <v>#REF!</v>
      </c>
    </row>
    <row r="163" spans="1:9" x14ac:dyDescent="0.2">
      <c r="B163" t="e">
        <f>VLOOKUP(C160,'after session 3'!$A$6:B$23,2,FALSE)</f>
        <v>#REF!</v>
      </c>
      <c r="C163" t="e">
        <f>VLOOKUP(C160,'after session 3'!$A$6:C$23,3,FALSE)</f>
        <v>#REF!</v>
      </c>
      <c r="D163" t="e">
        <f>VLOOKUP(C160,'after session 3'!$A$6:D$23,4,FALSE)</f>
        <v>#REF!</v>
      </c>
      <c r="E163" t="e">
        <f>VLOOKUP(C160,'after session 3'!$A$6:E$23,5,FALSE)</f>
        <v>#REF!</v>
      </c>
      <c r="F163" t="e">
        <f>VLOOKUP(C160,'after session 3'!$A$6:H$23,8,FALSE)</f>
        <v>#REF!</v>
      </c>
      <c r="G163" s="58" t="e">
        <f>VLOOKUP(C160,'after session 3'!$A$6:G$23,7,FALSE)</f>
        <v>#REF!</v>
      </c>
      <c r="H163" s="58" t="e">
        <f>VLOOKUP(D163,$G$9:$H$12,2,TRUE)</f>
        <v>#REF!</v>
      </c>
      <c r="I163" t="e">
        <f>IF(ISNA(H163),"&lt;td colspan=5&gt;&amp;nbsp;&lt;/td&gt;",CONCATENATE("&lt;td bgcolor='#",H163,"'&gt;",C163,"&lt;/td&gt;&lt;td bgcolor='#",H163,"'&gt;",D163,"&lt;/td&gt;&lt;td bgcolor='#",H163,"'&gt;",E163,"&lt;/td&gt;&lt;td bgcolor='#",H163,"'&gt;",F163,"&lt;/td&gt;&lt;td bgcolor='#",H163,"'&gt;",TEXT(G163,"#0.0"),"&lt;/td&gt;"))</f>
        <v>#REF!</v>
      </c>
    </row>
    <row r="164" spans="1:9" x14ac:dyDescent="0.2">
      <c r="B164" t="e">
        <f>VLOOKUP(C160,'after session 4'!$A$6:B$23,2,FALSE)</f>
        <v>#REF!</v>
      </c>
      <c r="C164" t="e">
        <f>VLOOKUP(C160,'after session 4'!$A$6:C$23,3,FALSE)</f>
        <v>#REF!</v>
      </c>
      <c r="D164" t="e">
        <f>VLOOKUP(C160,'after session 4'!$A$6:D$23,4,FALSE)</f>
        <v>#REF!</v>
      </c>
      <c r="E164" t="e">
        <f>VLOOKUP(C160,'after session 4'!$A$6:E$23,5,FALSE)</f>
        <v>#REF!</v>
      </c>
      <c r="F164" t="e">
        <f>VLOOKUP(C160,'after session 4'!$A$6:H$23,8,FALSE)</f>
        <v>#REF!</v>
      </c>
      <c r="G164" s="58" t="e">
        <f>VLOOKUP(C160,'after session 4'!$A$6:G$23,7,FALSE)</f>
        <v>#REF!</v>
      </c>
      <c r="H164" s="58" t="e">
        <f>VLOOKUP(D164,$G$9:$H$12,2,TRUE)</f>
        <v>#REF!</v>
      </c>
      <c r="I164" t="e">
        <f>IF(ISNA(H164),"&lt;td colspan=5&gt;&amp;nbsp;&lt;/td&gt;",CONCATENATE("&lt;td bgcolor='#",H164,"'&gt;",C164,"&lt;/td&gt;&lt;td bgcolor='#",H164,"'&gt;",D164,"&lt;/td&gt;&lt;td bgcolor='#",H164,"'&gt;",E164,"&lt;/td&gt;&lt;td bgcolor='#",H164,"'&gt;",F164,"&lt;/td&gt;&lt;td bgcolor='#",H164,"'&gt;",TEXT(G164,"#0.0"),"&lt;/td&gt;"))</f>
        <v>#REF!</v>
      </c>
    </row>
    <row r="165" spans="1:9" x14ac:dyDescent="0.2">
      <c r="B165" t="e">
        <f>VLOOKUP(C160,'after session 4'!$A$6:B$23,2,FALSE)</f>
        <v>#REF!</v>
      </c>
      <c r="C165" t="s">
        <v>98</v>
      </c>
      <c r="D165" t="s">
        <v>98</v>
      </c>
      <c r="E165" t="s">
        <v>98</v>
      </c>
      <c r="F165" t="e">
        <f>VLOOKUP(C160,'after session 4'!$A$6:O$23,11,FALSE)</f>
        <v>#REF!</v>
      </c>
      <c r="G165" s="65" t="e">
        <f>VLOOKUP(C160,'after session 4'!$A$6:N$23,10,FALSE)</f>
        <v>#REF!</v>
      </c>
      <c r="I165" t="e">
        <f>CONCATENATE("&lt;th&gt;",TEXT(F165,"#"),"&lt;/th&gt;&lt;th&gt;",TEXT(G165,"#0.00"),"&lt;/th&gt;&lt;/tr&gt;")</f>
        <v>#REF!</v>
      </c>
    </row>
    <row r="166" spans="1:9" x14ac:dyDescent="0.2">
      <c r="A166">
        <f>1+A160</f>
        <v>26</v>
      </c>
      <c r="B166" t="e">
        <f>VLOOKUP(C166,'after session 1'!$A$6:B$23,2,FALSE)</f>
        <v>#REF!</v>
      </c>
      <c r="C166" t="e">
        <f>result!#REF!</f>
        <v>#REF!</v>
      </c>
      <c r="I166" t="e">
        <f>IF(ISNA(B166),"&lt;/table&gt;",CONCATENATE("&lt;tr&gt;&lt;td&gt;",SUBSTITUTE(B166," ","&amp;nbsp;"),"&lt;/td&gt;"))</f>
        <v>#REF!</v>
      </c>
    </row>
    <row r="167" spans="1:9" x14ac:dyDescent="0.2">
      <c r="B167" t="e">
        <f>VLOOKUP(C166,'after session 1'!$A$6:B$23,2,FALSE)</f>
        <v>#REF!</v>
      </c>
      <c r="C167" t="e">
        <f>VLOOKUP(C166,'after session 1'!$A$6:C$23,3,FALSE)</f>
        <v>#REF!</v>
      </c>
      <c r="D167" t="e">
        <f>VLOOKUP(C166,'after session 1'!$A$6:D$23,4,FALSE)</f>
        <v>#REF!</v>
      </c>
      <c r="E167" t="e">
        <f>VLOOKUP(C166,'after session 1'!$A$6:E$23,5,FALSE)</f>
        <v>#REF!</v>
      </c>
      <c r="F167" t="e">
        <f>VLOOKUP(C166,'after session 1'!$A$6:H$23,8,FALSE)</f>
        <v>#REF!</v>
      </c>
      <c r="G167" s="58" t="e">
        <f>VLOOKUP(C166,'after session 1'!$A$6:G$23,7,FALSE)</f>
        <v>#REF!</v>
      </c>
      <c r="H167" s="58" t="e">
        <f>VLOOKUP(D167,$G$9:$H$12,2,TRUE)</f>
        <v>#REF!</v>
      </c>
      <c r="I167" t="e">
        <f>IF(ISNA(H167),"&lt;td colspan=5&gt;&amp;nbsp;&lt;/td&gt;",CONCATENATE("&lt;td bgcolor='#",H167,"'&gt;",C167,"&lt;/td&gt;&lt;td bgcolor='#",H167,"'&gt;",D167,"&lt;/td&gt;&lt;td bgcolor='#",H167,"'&gt;",E167,"&lt;/td&gt;&lt;td bgcolor='#",H167,"'&gt;",F167,"&lt;/td&gt;&lt;td bgcolor='#",H167,"'&gt;",TEXT(G167,"#0.0"),"&lt;/td&gt;"))</f>
        <v>#REF!</v>
      </c>
    </row>
    <row r="168" spans="1:9" x14ac:dyDescent="0.2">
      <c r="B168" t="e">
        <f>VLOOKUP(C166,'after session 2'!$A$6:B$23,2,FALSE)</f>
        <v>#REF!</v>
      </c>
      <c r="C168" t="e">
        <f>VLOOKUP(C166,'after session 2'!$A$6:C$23,3,FALSE)</f>
        <v>#REF!</v>
      </c>
      <c r="D168" t="e">
        <f>VLOOKUP(C166,'after session 2'!$A$6:D$23,4,FALSE)</f>
        <v>#REF!</v>
      </c>
      <c r="E168" t="e">
        <f>VLOOKUP(C166,'after session 2'!$A$6:E$23,5,FALSE)</f>
        <v>#REF!</v>
      </c>
      <c r="F168" t="e">
        <f>VLOOKUP(C166,'after session 2'!$A$6:H$23,8,FALSE)</f>
        <v>#REF!</v>
      </c>
      <c r="G168" s="58" t="e">
        <f>VLOOKUP(C166,'after session 2'!$A$6:G$23,7,FALSE)</f>
        <v>#REF!</v>
      </c>
      <c r="H168" s="58" t="e">
        <f>VLOOKUP(D168,$G$9:$H$12,2,TRUE)</f>
        <v>#REF!</v>
      </c>
      <c r="I168" t="e">
        <f>IF(ISNA(H168),"&lt;td colspan=5&gt;&amp;nbsp;&lt;/td&gt;",CONCATENATE("&lt;td bgcolor='#",H168,"'&gt;",C168,"&lt;/td&gt;&lt;td bgcolor='#",H168,"'&gt;",D168,"&lt;/td&gt;&lt;td bgcolor='#",H168,"'&gt;",E168,"&lt;/td&gt;&lt;td bgcolor='#",H168,"'&gt;",F168,"&lt;/td&gt;&lt;td bgcolor='#",H168,"'&gt;",TEXT(G168,"#0.0"),"&lt;/td&gt;"))</f>
        <v>#REF!</v>
      </c>
    </row>
    <row r="169" spans="1:9" x14ac:dyDescent="0.2">
      <c r="B169" t="e">
        <f>VLOOKUP(C166,'after session 3'!$A$6:B$23,2,FALSE)</f>
        <v>#REF!</v>
      </c>
      <c r="C169" t="e">
        <f>VLOOKUP(C166,'after session 3'!$A$6:C$23,3,FALSE)</f>
        <v>#REF!</v>
      </c>
      <c r="D169" t="e">
        <f>VLOOKUP(C166,'after session 3'!$A$6:D$23,4,FALSE)</f>
        <v>#REF!</v>
      </c>
      <c r="E169" t="e">
        <f>VLOOKUP(C166,'after session 3'!$A$6:E$23,5,FALSE)</f>
        <v>#REF!</v>
      </c>
      <c r="F169" t="e">
        <f>VLOOKUP(C166,'after session 3'!$A$6:H$23,8,FALSE)</f>
        <v>#REF!</v>
      </c>
      <c r="G169" s="58" t="e">
        <f>VLOOKUP(C166,'after session 3'!$A$6:G$23,7,FALSE)</f>
        <v>#REF!</v>
      </c>
      <c r="H169" s="58" t="e">
        <f>VLOOKUP(D169,$G$9:$H$12,2,TRUE)</f>
        <v>#REF!</v>
      </c>
      <c r="I169" t="e">
        <f>IF(ISNA(H169),"&lt;td colspan=5&gt;&amp;nbsp;&lt;/td&gt;",CONCATENATE("&lt;td bgcolor='#",H169,"'&gt;",C169,"&lt;/td&gt;&lt;td bgcolor='#",H169,"'&gt;",D169,"&lt;/td&gt;&lt;td bgcolor='#",H169,"'&gt;",E169,"&lt;/td&gt;&lt;td bgcolor='#",H169,"'&gt;",F169,"&lt;/td&gt;&lt;td bgcolor='#",H169,"'&gt;",TEXT(G169,"#0.0"),"&lt;/td&gt;"))</f>
        <v>#REF!</v>
      </c>
    </row>
    <row r="170" spans="1:9" x14ac:dyDescent="0.2">
      <c r="B170" t="e">
        <f>VLOOKUP(C166,'after session 4'!$A$6:B$23,2,FALSE)</f>
        <v>#REF!</v>
      </c>
      <c r="C170" t="e">
        <f>VLOOKUP(C166,'after session 4'!$A$6:C$23,3,FALSE)</f>
        <v>#REF!</v>
      </c>
      <c r="D170" t="e">
        <f>VLOOKUP(C166,'after session 4'!$A$6:D$23,4,FALSE)</f>
        <v>#REF!</v>
      </c>
      <c r="E170" t="e">
        <f>VLOOKUP(C166,'after session 4'!$A$6:E$23,5,FALSE)</f>
        <v>#REF!</v>
      </c>
      <c r="F170" t="e">
        <f>VLOOKUP(C166,'after session 4'!$A$6:H$23,8,FALSE)</f>
        <v>#REF!</v>
      </c>
      <c r="G170" s="58" t="e">
        <f>VLOOKUP(C166,'after session 4'!$A$6:G$23,7,FALSE)</f>
        <v>#REF!</v>
      </c>
      <c r="H170" s="58" t="e">
        <f>VLOOKUP(D170,$G$9:$H$12,2,TRUE)</f>
        <v>#REF!</v>
      </c>
      <c r="I170" t="e">
        <f>IF(ISNA(H170),"&lt;td colspan=5&gt;&amp;nbsp;&lt;/td&gt;",CONCATENATE("&lt;td bgcolor='#",H170,"'&gt;",C170,"&lt;/td&gt;&lt;td bgcolor='#",H170,"'&gt;",D170,"&lt;/td&gt;&lt;td bgcolor='#",H170,"'&gt;",E170,"&lt;/td&gt;&lt;td bgcolor='#",H170,"'&gt;",F170,"&lt;/td&gt;&lt;td bgcolor='#",H170,"'&gt;",TEXT(G170,"#0.0"),"&lt;/td&gt;"))</f>
        <v>#REF!</v>
      </c>
    </row>
    <row r="171" spans="1:9" x14ac:dyDescent="0.2">
      <c r="B171" t="e">
        <f>VLOOKUP(C166,'after session 4'!$A$6:B$23,2,FALSE)</f>
        <v>#REF!</v>
      </c>
      <c r="C171" t="s">
        <v>98</v>
      </c>
      <c r="D171" t="s">
        <v>98</v>
      </c>
      <c r="E171" t="s">
        <v>98</v>
      </c>
      <c r="F171" t="e">
        <f>VLOOKUP(C166,'after session 4'!$A$6:O$23,11,FALSE)</f>
        <v>#REF!</v>
      </c>
      <c r="G171" s="65" t="e">
        <f>VLOOKUP(C166,'after session 4'!$A$6:N$23,10,FALSE)</f>
        <v>#REF!</v>
      </c>
      <c r="I171" t="e">
        <f>CONCATENATE("&lt;th&gt;",TEXT(F171,"#"),"&lt;/th&gt;&lt;th&gt;",TEXT(G171,"#0.00"),"&lt;/th&gt;&lt;/tr&gt;")</f>
        <v>#REF!</v>
      </c>
    </row>
    <row r="172" spans="1:9" x14ac:dyDescent="0.2">
      <c r="A172">
        <f>1+A166</f>
        <v>27</v>
      </c>
      <c r="B172" t="e">
        <f>VLOOKUP(C172,'after session 1'!$A$6:B$23,2,FALSE)</f>
        <v>#REF!</v>
      </c>
      <c r="C172" t="e">
        <f>result!#REF!</f>
        <v>#REF!</v>
      </c>
      <c r="I172" t="e">
        <f>IF(ISNA(B172),"&lt;/table&gt;",CONCATENATE("&lt;tr&gt;&lt;td&gt;",SUBSTITUTE(B172," ","&amp;nbsp;"),"&lt;/td&gt;"))</f>
        <v>#REF!</v>
      </c>
    </row>
    <row r="173" spans="1:9" x14ac:dyDescent="0.2">
      <c r="B173" t="e">
        <f>VLOOKUP(C172,'after session 1'!$A$6:B$23,2,FALSE)</f>
        <v>#REF!</v>
      </c>
      <c r="C173" t="e">
        <f>VLOOKUP(C172,'after session 1'!$A$6:C$23,3,FALSE)</f>
        <v>#REF!</v>
      </c>
      <c r="D173" t="e">
        <f>VLOOKUP(C172,'after session 1'!$A$6:D$23,4,FALSE)</f>
        <v>#REF!</v>
      </c>
      <c r="E173" t="e">
        <f>VLOOKUP(C172,'after session 1'!$A$6:E$23,5,FALSE)</f>
        <v>#REF!</v>
      </c>
      <c r="F173" t="e">
        <f>VLOOKUP(C172,'after session 1'!$A$6:H$23,8,FALSE)</f>
        <v>#REF!</v>
      </c>
      <c r="G173" s="58" t="e">
        <f>VLOOKUP(C172,'after session 1'!$A$6:G$23,7,FALSE)</f>
        <v>#REF!</v>
      </c>
      <c r="H173" s="58" t="e">
        <f>VLOOKUP(D173,$G$9:$H$12,2,TRUE)</f>
        <v>#REF!</v>
      </c>
      <c r="I173" t="e">
        <f>IF(ISNA(H173),"&lt;td colspan=5&gt;&amp;nbsp;&lt;/td&gt;",CONCATENATE("&lt;td bgcolor='#",H173,"'&gt;",C173,"&lt;/td&gt;&lt;td bgcolor='#",H173,"'&gt;",D173,"&lt;/td&gt;&lt;td bgcolor='#",H173,"'&gt;",E173,"&lt;/td&gt;&lt;td bgcolor='#",H173,"'&gt;",F173,"&lt;/td&gt;&lt;td bgcolor='#",H173,"'&gt;",TEXT(G173,"#0.0"),"&lt;/td&gt;"))</f>
        <v>#REF!</v>
      </c>
    </row>
    <row r="174" spans="1:9" x14ac:dyDescent="0.2">
      <c r="B174" t="e">
        <f>VLOOKUP(C172,'after session 2'!$A$6:B$23,2,FALSE)</f>
        <v>#REF!</v>
      </c>
      <c r="C174" t="e">
        <f>VLOOKUP(C172,'after session 2'!$A$6:C$23,3,FALSE)</f>
        <v>#REF!</v>
      </c>
      <c r="D174" t="e">
        <f>VLOOKUP(C172,'after session 2'!$A$6:D$23,4,FALSE)</f>
        <v>#REF!</v>
      </c>
      <c r="E174" t="e">
        <f>VLOOKUP(C172,'after session 2'!$A$6:E$23,5,FALSE)</f>
        <v>#REF!</v>
      </c>
      <c r="F174" t="e">
        <f>VLOOKUP(C172,'after session 2'!$A$6:H$23,8,FALSE)</f>
        <v>#REF!</v>
      </c>
      <c r="G174" s="58" t="e">
        <f>VLOOKUP(C172,'after session 2'!$A$6:G$23,7,FALSE)</f>
        <v>#REF!</v>
      </c>
      <c r="H174" s="58" t="e">
        <f>VLOOKUP(D174,$G$9:$H$12,2,TRUE)</f>
        <v>#REF!</v>
      </c>
      <c r="I174" t="e">
        <f>IF(ISNA(H174),"&lt;td colspan=5&gt;&amp;nbsp;&lt;/td&gt;",CONCATENATE("&lt;td bgcolor='#",H174,"'&gt;",C174,"&lt;/td&gt;&lt;td bgcolor='#",H174,"'&gt;",D174,"&lt;/td&gt;&lt;td bgcolor='#",H174,"'&gt;",E174,"&lt;/td&gt;&lt;td bgcolor='#",H174,"'&gt;",F174,"&lt;/td&gt;&lt;td bgcolor='#",H174,"'&gt;",TEXT(G174,"#0.0"),"&lt;/td&gt;"))</f>
        <v>#REF!</v>
      </c>
    </row>
    <row r="175" spans="1:9" x14ac:dyDescent="0.2">
      <c r="B175" t="e">
        <f>VLOOKUP(C172,'after session 3'!$A$6:B$23,2,FALSE)</f>
        <v>#REF!</v>
      </c>
      <c r="C175" t="e">
        <f>VLOOKUP(C172,'after session 3'!$A$6:C$23,3,FALSE)</f>
        <v>#REF!</v>
      </c>
      <c r="D175" t="e">
        <f>VLOOKUP(C172,'after session 3'!$A$6:D$23,4,FALSE)</f>
        <v>#REF!</v>
      </c>
      <c r="E175" t="e">
        <f>VLOOKUP(C172,'after session 3'!$A$6:E$23,5,FALSE)</f>
        <v>#REF!</v>
      </c>
      <c r="F175" t="e">
        <f>VLOOKUP(C172,'after session 3'!$A$6:H$23,8,FALSE)</f>
        <v>#REF!</v>
      </c>
      <c r="G175" s="58" t="e">
        <f>VLOOKUP(C172,'after session 3'!$A$6:G$23,7,FALSE)</f>
        <v>#REF!</v>
      </c>
      <c r="H175" s="58" t="e">
        <f>VLOOKUP(D175,$G$9:$H$12,2,TRUE)</f>
        <v>#REF!</v>
      </c>
      <c r="I175" t="e">
        <f>IF(ISNA(H175),"&lt;td colspan=5&gt;&amp;nbsp;&lt;/td&gt;",CONCATENATE("&lt;td bgcolor='#",H175,"'&gt;",C175,"&lt;/td&gt;&lt;td bgcolor='#",H175,"'&gt;",D175,"&lt;/td&gt;&lt;td bgcolor='#",H175,"'&gt;",E175,"&lt;/td&gt;&lt;td bgcolor='#",H175,"'&gt;",F175,"&lt;/td&gt;&lt;td bgcolor='#",H175,"'&gt;",TEXT(G175,"#0.0"),"&lt;/td&gt;"))</f>
        <v>#REF!</v>
      </c>
    </row>
    <row r="176" spans="1:9" x14ac:dyDescent="0.2">
      <c r="B176" t="e">
        <f>VLOOKUP(C172,'after session 4'!$A$6:B$23,2,FALSE)</f>
        <v>#REF!</v>
      </c>
      <c r="C176" t="e">
        <f>VLOOKUP(C172,'after session 4'!$A$6:C$23,3,FALSE)</f>
        <v>#REF!</v>
      </c>
      <c r="D176" t="e">
        <f>VLOOKUP(C172,'after session 4'!$A$6:D$23,4,FALSE)</f>
        <v>#REF!</v>
      </c>
      <c r="E176" t="e">
        <f>VLOOKUP(C172,'after session 4'!$A$6:E$23,5,FALSE)</f>
        <v>#REF!</v>
      </c>
      <c r="F176" t="e">
        <f>VLOOKUP(C172,'after session 4'!$A$6:H$23,8,FALSE)</f>
        <v>#REF!</v>
      </c>
      <c r="G176" s="58" t="e">
        <f>VLOOKUP(C172,'after session 4'!$A$6:G$23,7,FALSE)</f>
        <v>#REF!</v>
      </c>
      <c r="H176" s="58" t="e">
        <f>VLOOKUP(D176,$G$9:$H$12,2,TRUE)</f>
        <v>#REF!</v>
      </c>
      <c r="I176" t="e">
        <f>IF(ISNA(H176),"&lt;td colspan=5&gt;&amp;nbsp;&lt;/td&gt;",CONCATENATE("&lt;td bgcolor='#",H176,"'&gt;",C176,"&lt;/td&gt;&lt;td bgcolor='#",H176,"'&gt;",D176,"&lt;/td&gt;&lt;td bgcolor='#",H176,"'&gt;",E176,"&lt;/td&gt;&lt;td bgcolor='#",H176,"'&gt;",F176,"&lt;/td&gt;&lt;td bgcolor='#",H176,"'&gt;",TEXT(G176,"#0.0"),"&lt;/td&gt;"))</f>
        <v>#REF!</v>
      </c>
    </row>
    <row r="177" spans="1:9" x14ac:dyDescent="0.2">
      <c r="B177" t="e">
        <f>VLOOKUP(C172,'after session 4'!$A$6:B$23,2,FALSE)</f>
        <v>#REF!</v>
      </c>
      <c r="C177" t="s">
        <v>98</v>
      </c>
      <c r="D177" t="s">
        <v>98</v>
      </c>
      <c r="E177" t="s">
        <v>98</v>
      </c>
      <c r="F177" t="e">
        <f>VLOOKUP(C172,'after session 4'!$A$6:O$23,11,FALSE)</f>
        <v>#REF!</v>
      </c>
      <c r="G177" s="65" t="e">
        <f>VLOOKUP(C172,'after session 4'!$A$6:N$23,10,FALSE)</f>
        <v>#REF!</v>
      </c>
      <c r="I177" t="e">
        <f>CONCATENATE("&lt;th&gt;",TEXT(F177,"#"),"&lt;/th&gt;&lt;th&gt;",TEXT(G177,"#0.00"),"&lt;/th&gt;&lt;/tr&gt;")</f>
        <v>#REF!</v>
      </c>
    </row>
    <row r="178" spans="1:9" x14ac:dyDescent="0.2">
      <c r="A178">
        <f>1+A172</f>
        <v>28</v>
      </c>
      <c r="B178" t="e">
        <f>VLOOKUP(C178,'after session 1'!$A$6:B$23,2,FALSE)</f>
        <v>#REF!</v>
      </c>
      <c r="C178" t="e">
        <f>result!#REF!</f>
        <v>#REF!</v>
      </c>
      <c r="I178" t="e">
        <f>IF(ISNA(B178),"&lt;/table&gt;",CONCATENATE("&lt;tr&gt;&lt;td&gt;",SUBSTITUTE(B178," ","&amp;nbsp;"),"&lt;/td&gt;"))</f>
        <v>#REF!</v>
      </c>
    </row>
    <row r="179" spans="1:9" x14ac:dyDescent="0.2">
      <c r="B179" t="e">
        <f>VLOOKUP(C178,'after session 1'!$A$6:B$23,2,FALSE)</f>
        <v>#REF!</v>
      </c>
      <c r="C179" t="e">
        <f>VLOOKUP(C178,'after session 1'!$A$6:C$23,3,FALSE)</f>
        <v>#REF!</v>
      </c>
      <c r="D179" t="e">
        <f>VLOOKUP(C178,'after session 1'!$A$6:D$23,4,FALSE)</f>
        <v>#REF!</v>
      </c>
      <c r="E179" t="e">
        <f>VLOOKUP(C178,'after session 1'!$A$6:E$23,5,FALSE)</f>
        <v>#REF!</v>
      </c>
      <c r="F179" t="e">
        <f>VLOOKUP(C178,'after session 1'!$A$6:H$23,8,FALSE)</f>
        <v>#REF!</v>
      </c>
      <c r="G179" s="58" t="e">
        <f>VLOOKUP(C178,'after session 1'!$A$6:G$23,7,FALSE)</f>
        <v>#REF!</v>
      </c>
      <c r="H179" s="58" t="e">
        <f>VLOOKUP(D179,$G$9:$H$12,2,TRUE)</f>
        <v>#REF!</v>
      </c>
      <c r="I179" t="e">
        <f>IF(ISNA(H179),"&lt;td colspan=5&gt;&amp;nbsp;&lt;/td&gt;",CONCATENATE("&lt;td bgcolor='#",H179,"'&gt;",C179,"&lt;/td&gt;&lt;td bgcolor='#",H179,"'&gt;",D179,"&lt;/td&gt;&lt;td bgcolor='#",H179,"'&gt;",E179,"&lt;/td&gt;&lt;td bgcolor='#",H179,"'&gt;",F179,"&lt;/td&gt;&lt;td bgcolor='#",H179,"'&gt;",TEXT(G179,"#0.0"),"&lt;/td&gt;"))</f>
        <v>#REF!</v>
      </c>
    </row>
    <row r="180" spans="1:9" x14ac:dyDescent="0.2">
      <c r="B180" t="e">
        <f>VLOOKUP(C178,'after session 2'!$A$6:B$23,2,FALSE)</f>
        <v>#REF!</v>
      </c>
      <c r="C180" t="e">
        <f>VLOOKUP(C178,'after session 2'!$A$6:C$23,3,FALSE)</f>
        <v>#REF!</v>
      </c>
      <c r="D180" t="e">
        <f>VLOOKUP(C178,'after session 2'!$A$6:D$23,4,FALSE)</f>
        <v>#REF!</v>
      </c>
      <c r="E180" t="e">
        <f>VLOOKUP(C178,'after session 2'!$A$6:E$23,5,FALSE)</f>
        <v>#REF!</v>
      </c>
      <c r="F180" t="e">
        <f>VLOOKUP(C178,'after session 2'!$A$6:H$23,8,FALSE)</f>
        <v>#REF!</v>
      </c>
      <c r="G180" s="58" t="e">
        <f>VLOOKUP(C178,'after session 2'!$A$6:G$23,7,FALSE)</f>
        <v>#REF!</v>
      </c>
      <c r="H180" s="58" t="e">
        <f>VLOOKUP(D180,$G$9:$H$12,2,TRUE)</f>
        <v>#REF!</v>
      </c>
      <c r="I180" t="e">
        <f>IF(ISNA(H180),"&lt;td colspan=5&gt;&amp;nbsp;&lt;/td&gt;",CONCATENATE("&lt;td bgcolor='#",H180,"'&gt;",C180,"&lt;/td&gt;&lt;td bgcolor='#",H180,"'&gt;",D180,"&lt;/td&gt;&lt;td bgcolor='#",H180,"'&gt;",E180,"&lt;/td&gt;&lt;td bgcolor='#",H180,"'&gt;",F180,"&lt;/td&gt;&lt;td bgcolor='#",H180,"'&gt;",TEXT(G180,"#0.0"),"&lt;/td&gt;"))</f>
        <v>#REF!</v>
      </c>
    </row>
    <row r="181" spans="1:9" x14ac:dyDescent="0.2">
      <c r="B181" t="e">
        <f>VLOOKUP(C178,'after session 3'!$A$6:B$23,2,FALSE)</f>
        <v>#REF!</v>
      </c>
      <c r="C181" t="e">
        <f>VLOOKUP(C178,'after session 3'!$A$6:C$23,3,FALSE)</f>
        <v>#REF!</v>
      </c>
      <c r="D181" t="e">
        <f>VLOOKUP(C178,'after session 3'!$A$6:D$23,4,FALSE)</f>
        <v>#REF!</v>
      </c>
      <c r="E181" t="e">
        <f>VLOOKUP(C178,'after session 3'!$A$6:E$23,5,FALSE)</f>
        <v>#REF!</v>
      </c>
      <c r="F181" t="e">
        <f>VLOOKUP(C178,'after session 3'!$A$6:H$23,8,FALSE)</f>
        <v>#REF!</v>
      </c>
      <c r="G181" s="58" t="e">
        <f>VLOOKUP(C178,'after session 3'!$A$6:G$23,7,FALSE)</f>
        <v>#REF!</v>
      </c>
      <c r="H181" s="58" t="e">
        <f>VLOOKUP(D181,$G$9:$H$12,2,TRUE)</f>
        <v>#REF!</v>
      </c>
      <c r="I181" t="e">
        <f>IF(ISNA(H181),"&lt;td colspan=5&gt;&amp;nbsp;&lt;/td&gt;",CONCATENATE("&lt;td bgcolor='#",H181,"'&gt;",C181,"&lt;/td&gt;&lt;td bgcolor='#",H181,"'&gt;",D181,"&lt;/td&gt;&lt;td bgcolor='#",H181,"'&gt;",E181,"&lt;/td&gt;&lt;td bgcolor='#",H181,"'&gt;",F181,"&lt;/td&gt;&lt;td bgcolor='#",H181,"'&gt;",TEXT(G181,"#0.0"),"&lt;/td&gt;"))</f>
        <v>#REF!</v>
      </c>
    </row>
    <row r="182" spans="1:9" x14ac:dyDescent="0.2">
      <c r="B182" t="e">
        <f>VLOOKUP(C178,'after session 4'!$A$6:B$23,2,FALSE)</f>
        <v>#REF!</v>
      </c>
      <c r="C182" t="e">
        <f>VLOOKUP(C178,'after session 4'!$A$6:C$23,3,FALSE)</f>
        <v>#REF!</v>
      </c>
      <c r="D182" t="e">
        <f>VLOOKUP(C178,'after session 4'!$A$6:D$23,4,FALSE)</f>
        <v>#REF!</v>
      </c>
      <c r="E182" t="e">
        <f>VLOOKUP(C178,'after session 4'!$A$6:E$23,5,FALSE)</f>
        <v>#REF!</v>
      </c>
      <c r="F182" t="e">
        <f>VLOOKUP(C178,'after session 4'!$A$6:H$23,8,FALSE)</f>
        <v>#REF!</v>
      </c>
      <c r="G182" s="58" t="e">
        <f>VLOOKUP(C178,'after session 4'!$A$6:G$23,7,FALSE)</f>
        <v>#REF!</v>
      </c>
      <c r="H182" s="58" t="e">
        <f>VLOOKUP(D182,$G$9:$H$12,2,TRUE)</f>
        <v>#REF!</v>
      </c>
      <c r="I182" t="e">
        <f>IF(ISNA(H182),"&lt;td colspan=5&gt;&amp;nbsp;&lt;/td&gt;",CONCATENATE("&lt;td bgcolor='#",H182,"'&gt;",C182,"&lt;/td&gt;&lt;td bgcolor='#",H182,"'&gt;",D182,"&lt;/td&gt;&lt;td bgcolor='#",H182,"'&gt;",E182,"&lt;/td&gt;&lt;td bgcolor='#",H182,"'&gt;",F182,"&lt;/td&gt;&lt;td bgcolor='#",H182,"'&gt;",TEXT(G182,"#0.0"),"&lt;/td&gt;"))</f>
        <v>#REF!</v>
      </c>
    </row>
    <row r="183" spans="1:9" x14ac:dyDescent="0.2">
      <c r="B183" t="e">
        <f>VLOOKUP(C178,'after session 4'!$A$6:B$23,2,FALSE)</f>
        <v>#REF!</v>
      </c>
      <c r="C183" t="s">
        <v>98</v>
      </c>
      <c r="D183" t="s">
        <v>98</v>
      </c>
      <c r="E183" t="s">
        <v>98</v>
      </c>
      <c r="F183" t="e">
        <f>VLOOKUP(C178,'after session 4'!$A$6:O$23,11,FALSE)</f>
        <v>#REF!</v>
      </c>
      <c r="G183" s="65" t="e">
        <f>VLOOKUP(C178,'after session 4'!$A$6:N$23,10,FALSE)</f>
        <v>#REF!</v>
      </c>
      <c r="I183" t="e">
        <f>CONCATENATE("&lt;th&gt;",TEXT(F183,"#"),"&lt;/th&gt;&lt;th&gt;",TEXT(G183,"#0.00"),"&lt;/th&gt;&lt;/tr&gt;")</f>
        <v>#REF!</v>
      </c>
    </row>
    <row r="184" spans="1:9" x14ac:dyDescent="0.2">
      <c r="A184">
        <f>1+A178</f>
        <v>29</v>
      </c>
      <c r="B184" t="e">
        <f>VLOOKUP(C184,'after session 1'!$A$6:B$23,2,FALSE)</f>
        <v>#REF!</v>
      </c>
      <c r="C184" t="e">
        <f>result!#REF!</f>
        <v>#REF!</v>
      </c>
      <c r="I184" t="e">
        <f>IF(ISNA(B184),"&lt;/table&gt;",CONCATENATE("&lt;tr&gt;&lt;td&gt;",SUBSTITUTE(B184," ","&amp;nbsp;"),"&lt;/td&gt;"))</f>
        <v>#REF!</v>
      </c>
    </row>
    <row r="185" spans="1:9" x14ac:dyDescent="0.2">
      <c r="B185" t="e">
        <f>VLOOKUP(C184,'after session 1'!$A$6:B$23,2,FALSE)</f>
        <v>#REF!</v>
      </c>
      <c r="C185" t="e">
        <f>VLOOKUP(C184,'after session 1'!$A$6:C$23,3,FALSE)</f>
        <v>#REF!</v>
      </c>
      <c r="D185" t="e">
        <f>VLOOKUP(C184,'after session 1'!$A$6:D$23,4,FALSE)</f>
        <v>#REF!</v>
      </c>
      <c r="E185" t="e">
        <f>VLOOKUP(C184,'after session 1'!$A$6:E$23,5,FALSE)</f>
        <v>#REF!</v>
      </c>
      <c r="F185" t="e">
        <f>VLOOKUP(C184,'after session 1'!$A$6:H$23,8,FALSE)</f>
        <v>#REF!</v>
      </c>
      <c r="G185" s="58" t="e">
        <f>VLOOKUP(C184,'after session 1'!$A$6:G$23,7,FALSE)</f>
        <v>#REF!</v>
      </c>
      <c r="H185" s="58" t="e">
        <f>VLOOKUP(D185,$G$9:$H$12,2,TRUE)</f>
        <v>#REF!</v>
      </c>
      <c r="I185" t="e">
        <f>IF(ISNA(H185),"&lt;td colspan=5&gt;&amp;nbsp;&lt;/td&gt;",CONCATENATE("&lt;td bgcolor='#",H185,"'&gt;",C185,"&lt;/td&gt;&lt;td bgcolor='#",H185,"'&gt;",D185,"&lt;/td&gt;&lt;td bgcolor='#",H185,"'&gt;",E185,"&lt;/td&gt;&lt;td bgcolor='#",H185,"'&gt;",F185,"&lt;/td&gt;&lt;td bgcolor='#",H185,"'&gt;",TEXT(G185,"#0.0"),"&lt;/td&gt;"))</f>
        <v>#REF!</v>
      </c>
    </row>
    <row r="186" spans="1:9" x14ac:dyDescent="0.2">
      <c r="B186" t="e">
        <f>VLOOKUP(C184,'after session 2'!$A$6:B$23,2,FALSE)</f>
        <v>#REF!</v>
      </c>
      <c r="C186" t="e">
        <f>VLOOKUP(C184,'after session 2'!$A$6:C$23,3,FALSE)</f>
        <v>#REF!</v>
      </c>
      <c r="D186" t="e">
        <f>VLOOKUP(C184,'after session 2'!$A$6:D$23,4,FALSE)</f>
        <v>#REF!</v>
      </c>
      <c r="E186" t="e">
        <f>VLOOKUP(C184,'after session 2'!$A$6:E$23,5,FALSE)</f>
        <v>#REF!</v>
      </c>
      <c r="F186" t="e">
        <f>VLOOKUP(C184,'after session 2'!$A$6:H$23,8,FALSE)</f>
        <v>#REF!</v>
      </c>
      <c r="G186" s="58" t="e">
        <f>VLOOKUP(C184,'after session 2'!$A$6:G$23,7,FALSE)</f>
        <v>#REF!</v>
      </c>
      <c r="H186" s="58" t="e">
        <f>VLOOKUP(D186,$G$9:$H$12,2,TRUE)</f>
        <v>#REF!</v>
      </c>
      <c r="I186" t="e">
        <f>IF(ISNA(H186),"&lt;td colspan=5&gt;&amp;nbsp;&lt;/td&gt;",CONCATENATE("&lt;td bgcolor='#",H186,"'&gt;",C186,"&lt;/td&gt;&lt;td bgcolor='#",H186,"'&gt;",D186,"&lt;/td&gt;&lt;td bgcolor='#",H186,"'&gt;",E186,"&lt;/td&gt;&lt;td bgcolor='#",H186,"'&gt;",F186,"&lt;/td&gt;&lt;td bgcolor='#",H186,"'&gt;",TEXT(G186,"#0.0"),"&lt;/td&gt;"))</f>
        <v>#REF!</v>
      </c>
    </row>
    <row r="187" spans="1:9" x14ac:dyDescent="0.2">
      <c r="B187" t="e">
        <f>VLOOKUP(C184,'after session 3'!$A$6:B$23,2,FALSE)</f>
        <v>#REF!</v>
      </c>
      <c r="C187" t="e">
        <f>VLOOKUP(C184,'after session 3'!$A$6:C$23,3,FALSE)</f>
        <v>#REF!</v>
      </c>
      <c r="D187" t="e">
        <f>VLOOKUP(C184,'after session 3'!$A$6:D$23,4,FALSE)</f>
        <v>#REF!</v>
      </c>
      <c r="E187" t="e">
        <f>VLOOKUP(C184,'after session 3'!$A$6:E$23,5,FALSE)</f>
        <v>#REF!</v>
      </c>
      <c r="F187" t="e">
        <f>VLOOKUP(C184,'after session 3'!$A$6:H$23,8,FALSE)</f>
        <v>#REF!</v>
      </c>
      <c r="G187" s="58" t="e">
        <f>VLOOKUP(C184,'after session 3'!$A$6:G$23,7,FALSE)</f>
        <v>#REF!</v>
      </c>
      <c r="H187" s="58" t="e">
        <f>VLOOKUP(D187,$G$9:$H$12,2,TRUE)</f>
        <v>#REF!</v>
      </c>
      <c r="I187" t="e">
        <f>IF(ISNA(H187),"&lt;td colspan=5&gt;&amp;nbsp;&lt;/td&gt;",CONCATENATE("&lt;td bgcolor='#",H187,"'&gt;",C187,"&lt;/td&gt;&lt;td bgcolor='#",H187,"'&gt;",D187,"&lt;/td&gt;&lt;td bgcolor='#",H187,"'&gt;",E187,"&lt;/td&gt;&lt;td bgcolor='#",H187,"'&gt;",F187,"&lt;/td&gt;&lt;td bgcolor='#",H187,"'&gt;",TEXT(G187,"#0.0"),"&lt;/td&gt;"))</f>
        <v>#REF!</v>
      </c>
    </row>
    <row r="188" spans="1:9" x14ac:dyDescent="0.2">
      <c r="B188" t="e">
        <f>VLOOKUP(C184,'after session 4'!$A$6:B$23,2,FALSE)</f>
        <v>#REF!</v>
      </c>
      <c r="C188" t="e">
        <f>VLOOKUP(C184,'after session 4'!$A$6:C$23,3,FALSE)</f>
        <v>#REF!</v>
      </c>
      <c r="D188" t="e">
        <f>VLOOKUP(C184,'after session 4'!$A$6:D$23,4,FALSE)</f>
        <v>#REF!</v>
      </c>
      <c r="E188" t="e">
        <f>VLOOKUP(C184,'after session 4'!$A$6:E$23,5,FALSE)</f>
        <v>#REF!</v>
      </c>
      <c r="F188" t="e">
        <f>VLOOKUP(C184,'after session 4'!$A$6:H$23,8,FALSE)</f>
        <v>#REF!</v>
      </c>
      <c r="G188" s="58" t="e">
        <f>VLOOKUP(C184,'after session 4'!$A$6:G$23,7,FALSE)</f>
        <v>#REF!</v>
      </c>
      <c r="H188" s="58" t="e">
        <f>VLOOKUP(D188,$G$9:$H$12,2,TRUE)</f>
        <v>#REF!</v>
      </c>
      <c r="I188" t="e">
        <f>IF(ISNA(H188),"&lt;td colspan=5&gt;&amp;nbsp;&lt;/td&gt;",CONCATENATE("&lt;td bgcolor='#",H188,"'&gt;",C188,"&lt;/td&gt;&lt;td bgcolor='#",H188,"'&gt;",D188,"&lt;/td&gt;&lt;td bgcolor='#",H188,"'&gt;",E188,"&lt;/td&gt;&lt;td bgcolor='#",H188,"'&gt;",F188,"&lt;/td&gt;&lt;td bgcolor='#",H188,"'&gt;",TEXT(G188,"#0.0"),"&lt;/td&gt;"))</f>
        <v>#REF!</v>
      </c>
    </row>
    <row r="189" spans="1:9" x14ac:dyDescent="0.2">
      <c r="B189" t="e">
        <f>VLOOKUP(C184,'after session 4'!$A$6:B$23,2,FALSE)</f>
        <v>#REF!</v>
      </c>
      <c r="C189" t="s">
        <v>98</v>
      </c>
      <c r="D189" t="s">
        <v>98</v>
      </c>
      <c r="E189" t="s">
        <v>98</v>
      </c>
      <c r="F189" t="e">
        <f>VLOOKUP(C184,'after session 4'!$A$6:O$23,11,FALSE)</f>
        <v>#REF!</v>
      </c>
      <c r="G189" s="65" t="e">
        <f>VLOOKUP(C184,'after session 4'!$A$6:N$23,10,FALSE)</f>
        <v>#REF!</v>
      </c>
      <c r="I189" t="e">
        <f>CONCATENATE("&lt;th&gt;",TEXT(F189,"#"),"&lt;/th&gt;&lt;th&gt;",TEXT(G189,"#0.00"),"&lt;/th&gt;&lt;/tr&gt;")</f>
        <v>#REF!</v>
      </c>
    </row>
    <row r="190" spans="1:9" x14ac:dyDescent="0.2">
      <c r="A190">
        <f>1+A184</f>
        <v>30</v>
      </c>
      <c r="B190" t="e">
        <f>VLOOKUP(C190,'after session 1'!$A$6:B$23,2,FALSE)</f>
        <v>#REF!</v>
      </c>
      <c r="C190" t="e">
        <f>result!#REF!</f>
        <v>#REF!</v>
      </c>
      <c r="I190" t="e">
        <f>IF(ISNA(B190),"&lt;/table&gt;",CONCATENATE("&lt;tr&gt;&lt;td&gt;",SUBSTITUTE(B190," ","&amp;nbsp;"),"&lt;/td&gt;"))</f>
        <v>#REF!</v>
      </c>
    </row>
    <row r="191" spans="1:9" x14ac:dyDescent="0.2">
      <c r="B191" t="e">
        <f>VLOOKUP(C190,'after session 1'!$A$6:B$23,2,FALSE)</f>
        <v>#REF!</v>
      </c>
      <c r="C191" t="e">
        <f>VLOOKUP(C190,'after session 1'!$A$6:C$23,3,FALSE)</f>
        <v>#REF!</v>
      </c>
      <c r="D191" t="e">
        <f>VLOOKUP(C190,'after session 1'!$A$6:D$23,4,FALSE)</f>
        <v>#REF!</v>
      </c>
      <c r="E191" t="e">
        <f>VLOOKUP(C190,'after session 1'!$A$6:E$23,5,FALSE)</f>
        <v>#REF!</v>
      </c>
      <c r="F191" t="e">
        <f>VLOOKUP(C190,'after session 1'!$A$6:H$23,8,FALSE)</f>
        <v>#REF!</v>
      </c>
      <c r="G191" s="58" t="e">
        <f>VLOOKUP(C190,'after session 1'!$A$6:G$23,7,FALSE)</f>
        <v>#REF!</v>
      </c>
      <c r="H191" s="58" t="e">
        <f>VLOOKUP(D191,$G$9:$H$12,2,TRUE)</f>
        <v>#REF!</v>
      </c>
      <c r="I191" t="e">
        <f>IF(ISNA(H191),"&lt;td colspan=5&gt;&amp;nbsp;&lt;/td&gt;",CONCATENATE("&lt;td bgcolor='#",H191,"'&gt;",C191,"&lt;/td&gt;&lt;td bgcolor='#",H191,"'&gt;",D191,"&lt;/td&gt;&lt;td bgcolor='#",H191,"'&gt;",E191,"&lt;/td&gt;&lt;td bgcolor='#",H191,"'&gt;",F191,"&lt;/td&gt;&lt;td bgcolor='#",H191,"'&gt;",TEXT(G191,"#0.0"),"&lt;/td&gt;"))</f>
        <v>#REF!</v>
      </c>
    </row>
    <row r="192" spans="1:9" x14ac:dyDescent="0.2">
      <c r="B192" t="e">
        <f>VLOOKUP(C190,'after session 2'!$A$6:B$23,2,FALSE)</f>
        <v>#REF!</v>
      </c>
      <c r="C192" t="e">
        <f>VLOOKUP(C190,'after session 2'!$A$6:C$23,3,FALSE)</f>
        <v>#REF!</v>
      </c>
      <c r="D192" t="e">
        <f>VLOOKUP(C190,'after session 2'!$A$6:D$23,4,FALSE)</f>
        <v>#REF!</v>
      </c>
      <c r="E192" t="e">
        <f>VLOOKUP(C190,'after session 2'!$A$6:E$23,5,FALSE)</f>
        <v>#REF!</v>
      </c>
      <c r="F192" t="e">
        <f>VLOOKUP(C190,'after session 2'!$A$6:H$23,8,FALSE)</f>
        <v>#REF!</v>
      </c>
      <c r="G192" s="58" t="e">
        <f>VLOOKUP(C190,'after session 2'!$A$6:G$23,7,FALSE)</f>
        <v>#REF!</v>
      </c>
      <c r="H192" s="58" t="e">
        <f>VLOOKUP(D192,$G$9:$H$12,2,TRUE)</f>
        <v>#REF!</v>
      </c>
      <c r="I192" t="e">
        <f>IF(ISNA(H192),"&lt;td colspan=5&gt;&amp;nbsp;&lt;/td&gt;",CONCATENATE("&lt;td bgcolor='#",H192,"'&gt;",C192,"&lt;/td&gt;&lt;td bgcolor='#",H192,"'&gt;",D192,"&lt;/td&gt;&lt;td bgcolor='#",H192,"'&gt;",E192,"&lt;/td&gt;&lt;td bgcolor='#",H192,"'&gt;",F192,"&lt;/td&gt;&lt;td bgcolor='#",H192,"'&gt;",TEXT(G192,"#0.0"),"&lt;/td&gt;"))</f>
        <v>#REF!</v>
      </c>
    </row>
    <row r="193" spans="1:9" x14ac:dyDescent="0.2">
      <c r="B193" t="e">
        <f>VLOOKUP(C190,'after session 3'!$A$6:B$23,2,FALSE)</f>
        <v>#REF!</v>
      </c>
      <c r="C193" t="e">
        <f>VLOOKUP(C190,'after session 3'!$A$6:C$23,3,FALSE)</f>
        <v>#REF!</v>
      </c>
      <c r="D193" t="e">
        <f>VLOOKUP(C190,'after session 3'!$A$6:D$23,4,FALSE)</f>
        <v>#REF!</v>
      </c>
      <c r="E193" t="e">
        <f>VLOOKUP(C190,'after session 3'!$A$6:E$23,5,FALSE)</f>
        <v>#REF!</v>
      </c>
      <c r="F193" t="e">
        <f>VLOOKUP(C190,'after session 3'!$A$6:H$23,8,FALSE)</f>
        <v>#REF!</v>
      </c>
      <c r="G193" s="58" t="e">
        <f>VLOOKUP(C190,'after session 3'!$A$6:G$23,7,FALSE)</f>
        <v>#REF!</v>
      </c>
      <c r="H193" s="58" t="e">
        <f>VLOOKUP(D193,$G$9:$H$12,2,TRUE)</f>
        <v>#REF!</v>
      </c>
      <c r="I193" t="e">
        <f>IF(ISNA(H193),"&lt;td colspan=5&gt;&amp;nbsp;&lt;/td&gt;",CONCATENATE("&lt;td bgcolor='#",H193,"'&gt;",C193,"&lt;/td&gt;&lt;td bgcolor='#",H193,"'&gt;",D193,"&lt;/td&gt;&lt;td bgcolor='#",H193,"'&gt;",E193,"&lt;/td&gt;&lt;td bgcolor='#",H193,"'&gt;",F193,"&lt;/td&gt;&lt;td bgcolor='#",H193,"'&gt;",TEXT(G193,"#0.0"),"&lt;/td&gt;"))</f>
        <v>#REF!</v>
      </c>
    </row>
    <row r="194" spans="1:9" x14ac:dyDescent="0.2">
      <c r="B194" t="e">
        <f>VLOOKUP(C190,'after session 4'!$A$6:B$23,2,FALSE)</f>
        <v>#REF!</v>
      </c>
      <c r="C194" t="e">
        <f>VLOOKUP(C190,'after session 4'!$A$6:C$23,3,FALSE)</f>
        <v>#REF!</v>
      </c>
      <c r="D194" t="e">
        <f>VLOOKUP(C190,'after session 4'!$A$6:D$23,4,FALSE)</f>
        <v>#REF!</v>
      </c>
      <c r="E194" t="e">
        <f>VLOOKUP(C190,'after session 4'!$A$6:E$23,5,FALSE)</f>
        <v>#REF!</v>
      </c>
      <c r="F194" t="e">
        <f>VLOOKUP(C190,'after session 4'!$A$6:H$23,8,FALSE)</f>
        <v>#REF!</v>
      </c>
      <c r="G194" s="58" t="e">
        <f>VLOOKUP(C190,'after session 4'!$A$6:G$23,7,FALSE)</f>
        <v>#REF!</v>
      </c>
      <c r="H194" s="58" t="e">
        <f>VLOOKUP(D194,$G$9:$H$12,2,TRUE)</f>
        <v>#REF!</v>
      </c>
      <c r="I194" t="e">
        <f>IF(ISNA(H194),"&lt;td colspan=5&gt;&amp;nbsp;&lt;/td&gt;",CONCATENATE("&lt;td bgcolor='#",H194,"'&gt;",C194,"&lt;/td&gt;&lt;td bgcolor='#",H194,"'&gt;",D194,"&lt;/td&gt;&lt;td bgcolor='#",H194,"'&gt;",E194,"&lt;/td&gt;&lt;td bgcolor='#",H194,"'&gt;",F194,"&lt;/td&gt;&lt;td bgcolor='#",H194,"'&gt;",TEXT(G194,"#0.0"),"&lt;/td&gt;"))</f>
        <v>#REF!</v>
      </c>
    </row>
    <row r="195" spans="1:9" x14ac:dyDescent="0.2">
      <c r="B195" t="e">
        <f>VLOOKUP(C190,'after session 4'!$A$6:B$23,2,FALSE)</f>
        <v>#REF!</v>
      </c>
      <c r="C195" t="s">
        <v>98</v>
      </c>
      <c r="D195" t="s">
        <v>98</v>
      </c>
      <c r="E195" t="s">
        <v>98</v>
      </c>
      <c r="F195" t="e">
        <f>VLOOKUP(C190,'after session 4'!$A$6:O$23,11,FALSE)</f>
        <v>#REF!</v>
      </c>
      <c r="G195" s="65" t="e">
        <f>VLOOKUP(C190,'after session 4'!$A$6:N$23,10,FALSE)</f>
        <v>#REF!</v>
      </c>
      <c r="I195" t="e">
        <f>CONCATENATE("&lt;th&gt;",TEXT(F195,"#"),"&lt;/th&gt;&lt;th&gt;",TEXT(G195,"#0.00"),"&lt;/th&gt;&lt;/tr&gt;")</f>
        <v>#REF!</v>
      </c>
    </row>
    <row r="196" spans="1:9" x14ac:dyDescent="0.2">
      <c r="A196">
        <f>1+A190</f>
        <v>31</v>
      </c>
      <c r="B196" t="e">
        <f>VLOOKUP(C196,'after session 1'!$A$6:B$23,2,FALSE)</f>
        <v>#REF!</v>
      </c>
      <c r="C196" t="e">
        <f>result!#REF!</f>
        <v>#REF!</v>
      </c>
      <c r="I196" t="e">
        <f>IF(ISNA(B196),"&lt;/table&gt;",CONCATENATE("&lt;tr&gt;&lt;td&gt;",SUBSTITUTE(B196," ","&amp;nbsp;"),"&lt;/td&gt;"))</f>
        <v>#REF!</v>
      </c>
    </row>
    <row r="197" spans="1:9" x14ac:dyDescent="0.2">
      <c r="B197" t="e">
        <f>VLOOKUP(C196,'after session 1'!$A$6:B$23,2,FALSE)</f>
        <v>#REF!</v>
      </c>
      <c r="C197" t="e">
        <f>VLOOKUP(C196,'after session 1'!$A$6:C$23,3,FALSE)</f>
        <v>#REF!</v>
      </c>
      <c r="D197" t="e">
        <f>VLOOKUP(C196,'after session 1'!$A$6:D$23,4,FALSE)</f>
        <v>#REF!</v>
      </c>
      <c r="E197" t="e">
        <f>VLOOKUP(C196,'after session 1'!$A$6:E$23,5,FALSE)</f>
        <v>#REF!</v>
      </c>
      <c r="F197" t="e">
        <f>VLOOKUP(C196,'after session 1'!$A$6:H$23,8,FALSE)</f>
        <v>#REF!</v>
      </c>
      <c r="G197" s="58" t="e">
        <f>VLOOKUP(C196,'after session 1'!$A$6:G$23,7,FALSE)</f>
        <v>#REF!</v>
      </c>
      <c r="H197" s="58" t="e">
        <f>VLOOKUP(D197,$G$9:$H$12,2,TRUE)</f>
        <v>#REF!</v>
      </c>
      <c r="I197" t="e">
        <f>IF(ISNA(H197),"&lt;td colspan=5&gt;&amp;nbsp;&lt;/td&gt;",CONCATENATE("&lt;td bgcolor='#",H197,"'&gt;",C197,"&lt;/td&gt;&lt;td bgcolor='#",H197,"'&gt;",D197,"&lt;/td&gt;&lt;td bgcolor='#",H197,"'&gt;",E197,"&lt;/td&gt;&lt;td bgcolor='#",H197,"'&gt;",F197,"&lt;/td&gt;&lt;td bgcolor='#",H197,"'&gt;",TEXT(G197,"#0.0"),"&lt;/td&gt;"))</f>
        <v>#REF!</v>
      </c>
    </row>
    <row r="198" spans="1:9" x14ac:dyDescent="0.2">
      <c r="B198" t="e">
        <f>VLOOKUP(C196,'after session 2'!$A$6:B$23,2,FALSE)</f>
        <v>#REF!</v>
      </c>
      <c r="C198" t="e">
        <f>VLOOKUP(C196,'after session 2'!$A$6:C$23,3,FALSE)</f>
        <v>#REF!</v>
      </c>
      <c r="D198" t="e">
        <f>VLOOKUP(C196,'after session 2'!$A$6:D$23,4,FALSE)</f>
        <v>#REF!</v>
      </c>
      <c r="E198" t="e">
        <f>VLOOKUP(C196,'after session 2'!$A$6:E$23,5,FALSE)</f>
        <v>#REF!</v>
      </c>
      <c r="F198" t="e">
        <f>VLOOKUP(C196,'after session 2'!$A$6:H$23,8,FALSE)</f>
        <v>#REF!</v>
      </c>
      <c r="G198" s="58" t="e">
        <f>VLOOKUP(C196,'after session 2'!$A$6:G$23,7,FALSE)</f>
        <v>#REF!</v>
      </c>
      <c r="H198" s="58" t="e">
        <f>VLOOKUP(D198,$G$9:$H$12,2,TRUE)</f>
        <v>#REF!</v>
      </c>
      <c r="I198" t="e">
        <f>IF(ISNA(H198),"&lt;td colspan=5&gt;&amp;nbsp;&lt;/td&gt;",CONCATENATE("&lt;td bgcolor='#",H198,"'&gt;",C198,"&lt;/td&gt;&lt;td bgcolor='#",H198,"'&gt;",D198,"&lt;/td&gt;&lt;td bgcolor='#",H198,"'&gt;",E198,"&lt;/td&gt;&lt;td bgcolor='#",H198,"'&gt;",F198,"&lt;/td&gt;&lt;td bgcolor='#",H198,"'&gt;",TEXT(G198,"#0.0"),"&lt;/td&gt;"))</f>
        <v>#REF!</v>
      </c>
    </row>
    <row r="199" spans="1:9" x14ac:dyDescent="0.2">
      <c r="B199" t="e">
        <f>VLOOKUP(C196,'after session 3'!$A$6:B$23,2,FALSE)</f>
        <v>#REF!</v>
      </c>
      <c r="C199" t="e">
        <f>VLOOKUP(C196,'after session 3'!$A$6:C$23,3,FALSE)</f>
        <v>#REF!</v>
      </c>
      <c r="D199" t="e">
        <f>VLOOKUP(C196,'after session 3'!$A$6:D$23,4,FALSE)</f>
        <v>#REF!</v>
      </c>
      <c r="E199" t="e">
        <f>VLOOKUP(C196,'after session 3'!$A$6:E$23,5,FALSE)</f>
        <v>#REF!</v>
      </c>
      <c r="F199" t="e">
        <f>VLOOKUP(C196,'after session 3'!$A$6:H$23,8,FALSE)</f>
        <v>#REF!</v>
      </c>
      <c r="G199" s="58" t="e">
        <f>VLOOKUP(C196,'after session 3'!$A$6:G$23,7,FALSE)</f>
        <v>#REF!</v>
      </c>
      <c r="H199" s="58" t="e">
        <f>VLOOKUP(D199,$G$9:$H$12,2,TRUE)</f>
        <v>#REF!</v>
      </c>
      <c r="I199" t="e">
        <f>IF(ISNA(H199),"&lt;td colspan=5&gt;&amp;nbsp;&lt;/td&gt;",CONCATENATE("&lt;td bgcolor='#",H199,"'&gt;",C199,"&lt;/td&gt;&lt;td bgcolor='#",H199,"'&gt;",D199,"&lt;/td&gt;&lt;td bgcolor='#",H199,"'&gt;",E199,"&lt;/td&gt;&lt;td bgcolor='#",H199,"'&gt;",F199,"&lt;/td&gt;&lt;td bgcolor='#",H199,"'&gt;",TEXT(G199,"#0.0"),"&lt;/td&gt;"))</f>
        <v>#REF!</v>
      </c>
    </row>
    <row r="200" spans="1:9" x14ac:dyDescent="0.2">
      <c r="B200" t="e">
        <f>VLOOKUP(C196,'after session 4'!$A$6:B$23,2,FALSE)</f>
        <v>#REF!</v>
      </c>
      <c r="C200" t="e">
        <f>VLOOKUP(C196,'after session 4'!$A$6:C$23,3,FALSE)</f>
        <v>#REF!</v>
      </c>
      <c r="D200" t="e">
        <f>VLOOKUP(C196,'after session 4'!$A$6:D$23,4,FALSE)</f>
        <v>#REF!</v>
      </c>
      <c r="E200" t="e">
        <f>VLOOKUP(C196,'after session 4'!$A$6:E$23,5,FALSE)</f>
        <v>#REF!</v>
      </c>
      <c r="F200" t="e">
        <f>VLOOKUP(C196,'after session 4'!$A$6:H$23,8,FALSE)</f>
        <v>#REF!</v>
      </c>
      <c r="G200" s="58" t="e">
        <f>VLOOKUP(C196,'after session 4'!$A$6:G$23,7,FALSE)</f>
        <v>#REF!</v>
      </c>
      <c r="H200" s="58" t="e">
        <f>VLOOKUP(D200,$G$9:$H$12,2,TRUE)</f>
        <v>#REF!</v>
      </c>
      <c r="I200" t="e">
        <f>IF(ISNA(H200),"&lt;td colspan=5&gt;&amp;nbsp;&lt;/td&gt;",CONCATENATE("&lt;td bgcolor='#",H200,"'&gt;",C200,"&lt;/td&gt;&lt;td bgcolor='#",H200,"'&gt;",D200,"&lt;/td&gt;&lt;td bgcolor='#",H200,"'&gt;",E200,"&lt;/td&gt;&lt;td bgcolor='#",H200,"'&gt;",F200,"&lt;/td&gt;&lt;td bgcolor='#",H200,"'&gt;",TEXT(G200,"#0.0"),"&lt;/td&gt;"))</f>
        <v>#REF!</v>
      </c>
    </row>
    <row r="201" spans="1:9" x14ac:dyDescent="0.2">
      <c r="B201" t="e">
        <f>VLOOKUP(C196,'after session 4'!$A$6:B$23,2,FALSE)</f>
        <v>#REF!</v>
      </c>
      <c r="C201" t="s">
        <v>98</v>
      </c>
      <c r="D201" t="s">
        <v>98</v>
      </c>
      <c r="E201" t="s">
        <v>98</v>
      </c>
      <c r="F201" t="e">
        <f>VLOOKUP(C196,'after session 4'!$A$6:O$23,11,FALSE)</f>
        <v>#REF!</v>
      </c>
      <c r="G201" s="65" t="e">
        <f>VLOOKUP(C196,'after session 4'!$A$6:N$23,10,FALSE)</f>
        <v>#REF!</v>
      </c>
      <c r="I201" t="e">
        <f>CONCATENATE("&lt;th&gt;",TEXT(F201,"#"),"&lt;/th&gt;&lt;th&gt;",TEXT(G201,"#0.00"),"&lt;/th&gt;&lt;/tr&gt;")</f>
        <v>#REF!</v>
      </c>
    </row>
    <row r="202" spans="1:9" x14ac:dyDescent="0.2">
      <c r="A202">
        <f>1+A196</f>
        <v>32</v>
      </c>
      <c r="B202" t="e">
        <f>VLOOKUP(C202,'after session 1'!$A$6:B$23,2,FALSE)</f>
        <v>#REF!</v>
      </c>
      <c r="C202" t="e">
        <f>result!#REF!</f>
        <v>#REF!</v>
      </c>
      <c r="I202" t="e">
        <f>IF(ISNA(B202),"&lt;/table&gt;",CONCATENATE("&lt;tr&gt;&lt;td&gt;",SUBSTITUTE(B202," ","&amp;nbsp;"),"&lt;/td&gt;"))</f>
        <v>#REF!</v>
      </c>
    </row>
    <row r="203" spans="1:9" x14ac:dyDescent="0.2">
      <c r="B203" t="e">
        <f>VLOOKUP(C202,'after session 1'!$A$6:B$23,2,FALSE)</f>
        <v>#REF!</v>
      </c>
      <c r="C203" t="e">
        <f>VLOOKUP(C202,'after session 1'!$A$6:C$23,3,FALSE)</f>
        <v>#REF!</v>
      </c>
      <c r="D203" t="e">
        <f>VLOOKUP(C202,'after session 1'!$A$6:D$23,4,FALSE)</f>
        <v>#REF!</v>
      </c>
      <c r="E203" t="e">
        <f>VLOOKUP(C202,'after session 1'!$A$6:E$23,5,FALSE)</f>
        <v>#REF!</v>
      </c>
      <c r="F203" t="e">
        <f>VLOOKUP(C202,'after session 1'!$A$6:H$23,8,FALSE)</f>
        <v>#REF!</v>
      </c>
      <c r="G203" s="58" t="e">
        <f>VLOOKUP(C202,'after session 1'!$A$6:G$23,7,FALSE)</f>
        <v>#REF!</v>
      </c>
      <c r="H203" s="58" t="e">
        <f>VLOOKUP(D203,$G$9:$H$12,2,TRUE)</f>
        <v>#REF!</v>
      </c>
      <c r="I203" t="e">
        <f>IF(ISNA(H203),"&lt;td colspan=5&gt;&amp;nbsp;&lt;/td&gt;",CONCATENATE("&lt;td bgcolor='#",H203,"'&gt;",C203,"&lt;/td&gt;&lt;td bgcolor='#",H203,"'&gt;",D203,"&lt;/td&gt;&lt;td bgcolor='#",H203,"'&gt;",E203,"&lt;/td&gt;&lt;td bgcolor='#",H203,"'&gt;",F203,"&lt;/td&gt;&lt;td bgcolor='#",H203,"'&gt;",TEXT(G203,"#0.0"),"&lt;/td&gt;"))</f>
        <v>#REF!</v>
      </c>
    </row>
    <row r="204" spans="1:9" x14ac:dyDescent="0.2">
      <c r="B204" t="e">
        <f>VLOOKUP(C202,'after session 2'!$A$6:B$23,2,FALSE)</f>
        <v>#REF!</v>
      </c>
      <c r="C204" t="e">
        <f>VLOOKUP(C202,'after session 2'!$A$6:C$23,3,FALSE)</f>
        <v>#REF!</v>
      </c>
      <c r="D204" t="e">
        <f>VLOOKUP(C202,'after session 2'!$A$6:D$23,4,FALSE)</f>
        <v>#REF!</v>
      </c>
      <c r="E204" t="e">
        <f>VLOOKUP(C202,'after session 2'!$A$6:E$23,5,FALSE)</f>
        <v>#REF!</v>
      </c>
      <c r="F204" t="e">
        <f>VLOOKUP(C202,'after session 2'!$A$6:H$23,8,FALSE)</f>
        <v>#REF!</v>
      </c>
      <c r="G204" s="58" t="e">
        <f>VLOOKUP(C202,'after session 2'!$A$6:G$23,7,FALSE)</f>
        <v>#REF!</v>
      </c>
      <c r="H204" s="58" t="e">
        <f>VLOOKUP(D204,$G$9:$H$12,2,TRUE)</f>
        <v>#REF!</v>
      </c>
      <c r="I204" t="e">
        <f>IF(ISNA(H204),"&lt;td colspan=5&gt;&amp;nbsp;&lt;/td&gt;",CONCATENATE("&lt;td bgcolor='#",H204,"'&gt;",C204,"&lt;/td&gt;&lt;td bgcolor='#",H204,"'&gt;",D204,"&lt;/td&gt;&lt;td bgcolor='#",H204,"'&gt;",E204,"&lt;/td&gt;&lt;td bgcolor='#",H204,"'&gt;",F204,"&lt;/td&gt;&lt;td bgcolor='#",H204,"'&gt;",TEXT(G204,"#0.0"),"&lt;/td&gt;"))</f>
        <v>#REF!</v>
      </c>
    </row>
    <row r="205" spans="1:9" x14ac:dyDescent="0.2">
      <c r="B205" t="e">
        <f>VLOOKUP(C202,'after session 3'!$A$6:B$23,2,FALSE)</f>
        <v>#REF!</v>
      </c>
      <c r="C205" t="e">
        <f>VLOOKUP(C202,'after session 3'!$A$6:C$23,3,FALSE)</f>
        <v>#REF!</v>
      </c>
      <c r="D205" t="e">
        <f>VLOOKUP(C202,'after session 3'!$A$6:D$23,4,FALSE)</f>
        <v>#REF!</v>
      </c>
      <c r="E205" t="e">
        <f>VLOOKUP(C202,'after session 3'!$A$6:E$23,5,FALSE)</f>
        <v>#REF!</v>
      </c>
      <c r="F205" t="e">
        <f>VLOOKUP(C202,'after session 3'!$A$6:H$23,8,FALSE)</f>
        <v>#REF!</v>
      </c>
      <c r="G205" s="58" t="e">
        <f>VLOOKUP(C202,'after session 3'!$A$6:G$23,7,FALSE)</f>
        <v>#REF!</v>
      </c>
      <c r="H205" s="58" t="e">
        <f>VLOOKUP(D205,$G$9:$H$12,2,TRUE)</f>
        <v>#REF!</v>
      </c>
      <c r="I205" t="e">
        <f>IF(ISNA(H205),"&lt;td colspan=5&gt;&amp;nbsp;&lt;/td&gt;",CONCATENATE("&lt;td bgcolor='#",H205,"'&gt;",C205,"&lt;/td&gt;&lt;td bgcolor='#",H205,"'&gt;",D205,"&lt;/td&gt;&lt;td bgcolor='#",H205,"'&gt;",E205,"&lt;/td&gt;&lt;td bgcolor='#",H205,"'&gt;",F205,"&lt;/td&gt;&lt;td bgcolor='#",H205,"'&gt;",TEXT(G205,"#0.0"),"&lt;/td&gt;"))</f>
        <v>#REF!</v>
      </c>
    </row>
    <row r="206" spans="1:9" x14ac:dyDescent="0.2">
      <c r="B206" t="e">
        <f>VLOOKUP(C202,'after session 4'!$A$6:B$23,2,FALSE)</f>
        <v>#REF!</v>
      </c>
      <c r="C206" t="e">
        <f>VLOOKUP(C202,'after session 4'!$A$6:C$23,3,FALSE)</f>
        <v>#REF!</v>
      </c>
      <c r="D206" t="e">
        <f>VLOOKUP(C202,'after session 4'!$A$6:D$23,4,FALSE)</f>
        <v>#REF!</v>
      </c>
      <c r="E206" t="e">
        <f>VLOOKUP(C202,'after session 4'!$A$6:E$23,5,FALSE)</f>
        <v>#REF!</v>
      </c>
      <c r="F206" t="e">
        <f>VLOOKUP(C202,'after session 4'!$A$6:H$23,8,FALSE)</f>
        <v>#REF!</v>
      </c>
      <c r="G206" s="58" t="e">
        <f>VLOOKUP(C202,'after session 4'!$A$6:G$23,7,FALSE)</f>
        <v>#REF!</v>
      </c>
      <c r="H206" s="58" t="e">
        <f>VLOOKUP(D206,$G$9:$H$12,2,TRUE)</f>
        <v>#REF!</v>
      </c>
      <c r="I206" t="e">
        <f>IF(ISNA(H206),"&lt;td colspan=5&gt;&amp;nbsp;&lt;/td&gt;",CONCATENATE("&lt;td bgcolor='#",H206,"'&gt;",C206,"&lt;/td&gt;&lt;td bgcolor='#",H206,"'&gt;",D206,"&lt;/td&gt;&lt;td bgcolor='#",H206,"'&gt;",E206,"&lt;/td&gt;&lt;td bgcolor='#",H206,"'&gt;",F206,"&lt;/td&gt;&lt;td bgcolor='#",H206,"'&gt;",TEXT(G206,"#0.0"),"&lt;/td&gt;"))</f>
        <v>#REF!</v>
      </c>
    </row>
    <row r="207" spans="1:9" x14ac:dyDescent="0.2">
      <c r="B207" t="e">
        <f>VLOOKUP(C202,'after session 4'!$A$6:B$23,2,FALSE)</f>
        <v>#REF!</v>
      </c>
      <c r="C207" t="s">
        <v>98</v>
      </c>
      <c r="D207" t="s">
        <v>98</v>
      </c>
      <c r="E207" t="s">
        <v>98</v>
      </c>
      <c r="F207" t="e">
        <f>VLOOKUP(C202,'after session 4'!$A$6:O$23,11,FALSE)</f>
        <v>#REF!</v>
      </c>
      <c r="G207" s="65" t="e">
        <f>VLOOKUP(C202,'after session 4'!$A$6:N$23,10,FALSE)</f>
        <v>#REF!</v>
      </c>
      <c r="I207" t="e">
        <f>CONCATENATE("&lt;th&gt;",TEXT(F207,"#"),"&lt;/th&gt;&lt;th&gt;",TEXT(G207,"#0.00"),"&lt;/th&gt;&lt;/tr&gt;")</f>
        <v>#REF!</v>
      </c>
    </row>
    <row r="208" spans="1:9" x14ac:dyDescent="0.2">
      <c r="B208" t="e">
        <f>NA()</f>
        <v>#N/A</v>
      </c>
      <c r="F208"/>
      <c r="G208" s="65"/>
      <c r="I208" t="str">
        <f>IF(ISNA(B208),"&lt;/table&gt;",CONCATENATE("&lt;tr&gt;&lt;td&gt;",SUBSTITUTE(B208," ","&amp;nbsp;"),"&lt;/td&gt;"))</f>
        <v>&lt;/table&gt;</v>
      </c>
    </row>
    <row r="210" spans="3:8" x14ac:dyDescent="0.2">
      <c r="C210" t="s">
        <v>98</v>
      </c>
      <c r="F210" s="63"/>
      <c r="G210" s="66" t="str">
        <f>'after session 4'!L6</f>
        <v/>
      </c>
      <c r="H210" s="66" t="e">
        <f>'after session 4'!A6</f>
        <v>#N/A</v>
      </c>
    </row>
    <row r="211" spans="3:8" x14ac:dyDescent="0.2">
      <c r="F211" s="63"/>
      <c r="G211" s="66" t="str">
        <f>'after session 4'!L7</f>
        <v/>
      </c>
      <c r="H211" s="66" t="e">
        <f>'after session 4'!A7</f>
        <v>#N/A</v>
      </c>
    </row>
    <row r="212" spans="3:8" x14ac:dyDescent="0.2">
      <c r="F212" s="63"/>
      <c r="G212" s="66" t="str">
        <f>'after session 4'!L8</f>
        <v/>
      </c>
      <c r="H212" s="66" t="e">
        <f>'after session 4'!A8</f>
        <v>#N/A</v>
      </c>
    </row>
    <row r="213" spans="3:8" x14ac:dyDescent="0.2">
      <c r="F213" s="63"/>
      <c r="G213" s="66" t="str">
        <f>'after session 4'!L9</f>
        <v/>
      </c>
      <c r="H213" s="66" t="e">
        <f>'after session 4'!A9</f>
        <v>#N/A</v>
      </c>
    </row>
    <row r="214" spans="3:8" x14ac:dyDescent="0.2">
      <c r="F214" s="63"/>
      <c r="G214" s="66" t="str">
        <f>'after session 4'!L10</f>
        <v/>
      </c>
      <c r="H214" s="66" t="e">
        <f>'after session 4'!A10</f>
        <v>#N/A</v>
      </c>
    </row>
    <row r="215" spans="3:8" x14ac:dyDescent="0.2">
      <c r="F215" s="63"/>
      <c r="G215" s="66" t="str">
        <f>'after session 4'!L11</f>
        <v/>
      </c>
      <c r="H215" s="66" t="e">
        <f>'after session 4'!A11</f>
        <v>#N/A</v>
      </c>
    </row>
    <row r="216" spans="3:8" x14ac:dyDescent="0.2">
      <c r="F216" s="63"/>
      <c r="G216" s="66" t="str">
        <f>'after session 4'!L12</f>
        <v/>
      </c>
      <c r="H216" s="66" t="e">
        <f>'after session 4'!A12</f>
        <v>#N/A</v>
      </c>
    </row>
    <row r="217" spans="3:8" x14ac:dyDescent="0.2">
      <c r="F217" s="63"/>
      <c r="G217" s="66" t="str">
        <f>'after session 4'!L13</f>
        <v/>
      </c>
      <c r="H217" s="66" t="e">
        <f>'after session 4'!A13</f>
        <v>#N/A</v>
      </c>
    </row>
    <row r="218" spans="3:8" x14ac:dyDescent="0.2">
      <c r="F218" s="63"/>
      <c r="G218" s="66" t="str">
        <f>'after session 4'!L14</f>
        <v/>
      </c>
      <c r="H218" s="66" t="e">
        <f>'after session 4'!A14</f>
        <v>#N/A</v>
      </c>
    </row>
    <row r="219" spans="3:8" x14ac:dyDescent="0.2">
      <c r="F219" s="63"/>
      <c r="G219" s="66" t="str">
        <f>'after session 4'!L15</f>
        <v/>
      </c>
      <c r="H219" s="66" t="e">
        <f>'after session 4'!A15</f>
        <v>#N/A</v>
      </c>
    </row>
    <row r="220" spans="3:8" x14ac:dyDescent="0.2">
      <c r="F220" s="63"/>
      <c r="G220" s="66" t="str">
        <f>'after session 4'!L16</f>
        <v/>
      </c>
      <c r="H220" s="66" t="e">
        <f>'after session 4'!A16</f>
        <v>#N/A</v>
      </c>
    </row>
    <row r="221" spans="3:8" x14ac:dyDescent="0.2">
      <c r="F221" s="63"/>
      <c r="G221" s="66" t="str">
        <f>'after session 4'!L17</f>
        <v/>
      </c>
      <c r="H221" s="66" t="e">
        <f>'after session 4'!A17</f>
        <v>#N/A</v>
      </c>
    </row>
    <row r="222" spans="3:8" x14ac:dyDescent="0.2">
      <c r="F222" s="63"/>
      <c r="G222" s="66" t="str">
        <f>'after session 4'!L18</f>
        <v/>
      </c>
      <c r="H222" s="66" t="e">
        <f>'after session 4'!A18</f>
        <v>#N/A</v>
      </c>
    </row>
    <row r="223" spans="3:8" x14ac:dyDescent="0.2">
      <c r="F223" s="63"/>
      <c r="G223" s="66" t="str">
        <f>'after session 4'!L19</f>
        <v/>
      </c>
      <c r="H223" s="66" t="e">
        <f>'after session 4'!A19</f>
        <v>#N/A</v>
      </c>
    </row>
    <row r="224" spans="3:8" x14ac:dyDescent="0.2">
      <c r="F224" s="63"/>
      <c r="G224" s="66" t="str">
        <f>'after session 4'!L20</f>
        <v/>
      </c>
      <c r="H224" s="66" t="e">
        <f>'after session 4'!A20</f>
        <v>#N/A</v>
      </c>
    </row>
    <row r="225" spans="6:8" x14ac:dyDescent="0.2">
      <c r="F225" s="63"/>
      <c r="G225" s="66" t="str">
        <f>'after session 4'!L21</f>
        <v/>
      </c>
      <c r="H225" s="66" t="e">
        <f>'after session 4'!A21</f>
        <v>#N/A</v>
      </c>
    </row>
    <row r="226" spans="6:8" x14ac:dyDescent="0.2">
      <c r="F226" s="63"/>
      <c r="G226" s="66" t="str">
        <f>'after session 4'!L22</f>
        <v/>
      </c>
      <c r="H226" s="66" t="e">
        <f>'after session 4'!A22</f>
        <v>#N/A</v>
      </c>
    </row>
    <row r="227" spans="6:8" x14ac:dyDescent="0.2">
      <c r="F227" s="63"/>
      <c r="G227" s="66" t="str">
        <f>'after session 4'!L23</f>
        <v/>
      </c>
      <c r="H227" s="66" t="e">
        <f>'after session 4'!A23</f>
        <v>#N/A</v>
      </c>
    </row>
    <row r="228" spans="6:8" x14ac:dyDescent="0.2">
      <c r="F228" s="63"/>
      <c r="G228" s="66" t="e">
        <f>'after session 4'!#REF!</f>
        <v>#REF!</v>
      </c>
      <c r="H228" s="66" t="e">
        <f>'after session 4'!#REF!</f>
        <v>#REF!</v>
      </c>
    </row>
    <row r="229" spans="6:8" x14ac:dyDescent="0.2">
      <c r="F229" s="63"/>
      <c r="G229" s="66" t="e">
        <f>'after session 4'!#REF!</f>
        <v>#REF!</v>
      </c>
      <c r="H229" s="66" t="e">
        <f>'after session 4'!#REF!</f>
        <v>#REF!</v>
      </c>
    </row>
    <row r="230" spans="6:8" x14ac:dyDescent="0.2">
      <c r="F230" s="63"/>
      <c r="G230" s="66" t="e">
        <f>'after session 4'!#REF!</f>
        <v>#REF!</v>
      </c>
      <c r="H230" s="66" t="e">
        <f>'after session 4'!#REF!</f>
        <v>#REF!</v>
      </c>
    </row>
    <row r="231" spans="6:8" x14ac:dyDescent="0.2">
      <c r="F231" s="63"/>
      <c r="G231" s="66" t="e">
        <f>'after session 4'!#REF!</f>
        <v>#REF!</v>
      </c>
      <c r="H231" s="66" t="e">
        <f>'after session 4'!#REF!</f>
        <v>#REF!</v>
      </c>
    </row>
    <row r="232" spans="6:8" x14ac:dyDescent="0.2">
      <c r="F232" s="63"/>
      <c r="G232" s="66" t="e">
        <f>'after session 4'!#REF!</f>
        <v>#REF!</v>
      </c>
      <c r="H232" s="66" t="e">
        <f>'after session 4'!#REF!</f>
        <v>#REF!</v>
      </c>
    </row>
    <row r="233" spans="6:8" x14ac:dyDescent="0.2">
      <c r="F233" s="63"/>
      <c r="G233" s="66" t="e">
        <f>'after session 4'!#REF!</f>
        <v>#REF!</v>
      </c>
      <c r="H233" s="66" t="e">
        <f>'after session 4'!#REF!</f>
        <v>#REF!</v>
      </c>
    </row>
    <row r="234" spans="6:8" x14ac:dyDescent="0.2">
      <c r="F234" s="63"/>
      <c r="G234" s="66" t="e">
        <f>'after session 4'!#REF!</f>
        <v>#REF!</v>
      </c>
      <c r="H234" s="66" t="e">
        <f>'after session 4'!#REF!</f>
        <v>#REF!</v>
      </c>
    </row>
    <row r="235" spans="6:8" x14ac:dyDescent="0.2">
      <c r="F235" s="63"/>
      <c r="G235" s="66" t="e">
        <f>'after session 4'!#REF!</f>
        <v>#REF!</v>
      </c>
      <c r="H235" s="66" t="e">
        <f>'after session 4'!#REF!</f>
        <v>#REF!</v>
      </c>
    </row>
    <row r="236" spans="6:8" x14ac:dyDescent="0.2">
      <c r="F236" s="63"/>
      <c r="G236" s="66" t="e">
        <f>'after session 4'!#REF!</f>
        <v>#REF!</v>
      </c>
      <c r="H236" s="66" t="e">
        <f>'after session 4'!#REF!</f>
        <v>#REF!</v>
      </c>
    </row>
    <row r="237" spans="6:8" x14ac:dyDescent="0.2">
      <c r="F237" s="63"/>
      <c r="G237" s="66" t="e">
        <f>'after session 4'!#REF!</f>
        <v>#REF!</v>
      </c>
      <c r="H237" s="66" t="e">
        <f>'after session 4'!#REF!</f>
        <v>#REF!</v>
      </c>
    </row>
    <row r="238" spans="6:8" x14ac:dyDescent="0.2">
      <c r="F238" s="63"/>
      <c r="G238" s="66" t="e">
        <f>'after session 4'!#REF!</f>
        <v>#REF!</v>
      </c>
      <c r="H238" s="66" t="e">
        <f>'after session 4'!#REF!</f>
        <v>#REF!</v>
      </c>
    </row>
    <row r="239" spans="6:8" x14ac:dyDescent="0.2">
      <c r="G239" s="66" t="e">
        <f>'after session 4'!#REF!</f>
        <v>#REF!</v>
      </c>
      <c r="H239" s="66" t="e">
        <f>'after session 4'!#REF!</f>
        <v>#REF!</v>
      </c>
    </row>
    <row r="240" spans="6:8" x14ac:dyDescent="0.2">
      <c r="G240" s="66" t="e">
        <f>'after session 4'!#REF!</f>
        <v>#REF!</v>
      </c>
      <c r="H240" s="66" t="e">
        <f>'after session 4'!#REF!</f>
        <v>#REF!</v>
      </c>
    </row>
    <row r="241" spans="7:8" x14ac:dyDescent="0.2">
      <c r="G241" s="66" t="e">
        <f>'after session 4'!#REF!</f>
        <v>#REF!</v>
      </c>
      <c r="H241" s="66" t="e">
        <f>'after session 4'!#REF!</f>
        <v>#REF!</v>
      </c>
    </row>
  </sheetData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7</vt:i4>
      </vt:variant>
    </vt:vector>
  </HeadingPairs>
  <TitlesOfParts>
    <vt:vector size="15" baseType="lpstr">
      <vt:lpstr>instructions</vt:lpstr>
      <vt:lpstr>before session 1</vt:lpstr>
      <vt:lpstr>after session 1</vt:lpstr>
      <vt:lpstr>after session 2</vt:lpstr>
      <vt:lpstr>after session 3</vt:lpstr>
      <vt:lpstr>after session 4</vt:lpstr>
      <vt:lpstr>result</vt:lpstr>
      <vt:lpstr>html</vt:lpstr>
      <vt:lpstr>'after session 1'!Print_Area</vt:lpstr>
      <vt:lpstr>'after session 2'!Print_Area</vt:lpstr>
      <vt:lpstr>'after session 3'!Print_Area</vt:lpstr>
      <vt:lpstr>'after session 4'!Print_Area</vt:lpstr>
      <vt:lpstr>'before session 1'!Print_Area</vt:lpstr>
      <vt:lpstr>instructions!Print_Area</vt:lpstr>
      <vt:lpstr>result!Print_Area</vt:lpstr>
    </vt:vector>
  </TitlesOfParts>
  <Company>BT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BT</dc:creator>
  <cp:lastModifiedBy>john</cp:lastModifiedBy>
  <cp:lastPrinted>2007-08-18T18:30:25Z</cp:lastPrinted>
  <dcterms:created xsi:type="dcterms:W3CDTF">2001-02-06T15:10:34Z</dcterms:created>
  <dcterms:modified xsi:type="dcterms:W3CDTF">2014-10-18T23:30:39Z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-723233593</vt:i4>
  </property>
  <property fmtid="{D5CDD505-2E9C-101B-9397-08002B2CF9AE}" pid="3" name="_EmailSubject">
    <vt:lpwstr>skat manchester</vt:lpwstr>
  </property>
  <property fmtid="{D5CDD505-2E9C-101B-9397-08002B2CF9AE}" pid="4" name="_AuthorEmail">
    <vt:lpwstr>sally@maproom.co.uk</vt:lpwstr>
  </property>
  <property fmtid="{D5CDD505-2E9C-101B-9397-08002B2CF9AE}" pid="5" name="_AuthorEmailDisplayName">
    <vt:lpwstr>Sally Prime</vt:lpwstr>
  </property>
  <property fmtid="{D5CDD505-2E9C-101B-9397-08002B2CF9AE}" pid="6" name="_ReviewingToolsShownOnce">
    <vt:lpwstr/>
  </property>
</Properties>
</file>